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7185"/>
  </bookViews>
  <sheets>
    <sheet name="Lees mij eerst" sheetId="1" r:id="rId1"/>
    <sheet name="Kentallen" sheetId="2" r:id="rId2"/>
    <sheet name="Hulptabel" sheetId="3" r:id="rId3"/>
    <sheet name="Vlootplan" sheetId="4" r:id="rId4"/>
    <sheet name="Investeringsprognose" sheetId="5" r:id="rId5"/>
    <sheet name="Stellinglengte" sheetId="6" r:id="rId6"/>
  </sheets>
  <definedNames>
    <definedName name="_xlnm._FilterDatabase" localSheetId="2" hidden="1">Hulptabel!$A$2:$U$2</definedName>
    <definedName name="Aanschafbudget">Kentallen!$F$7</definedName>
    <definedName name="Deler">Kentallen!$F$76</definedName>
    <definedName name="jaar">Hulptabel!$M$8</definedName>
    <definedName name="levensduur">Investeringsprognose!$A$3</definedName>
    <definedName name="peiljaar">Hulptabel!$M$8</definedName>
    <definedName name="_xlnm.Print_Area" localSheetId="2">Hulptabel!$A$2:$Y$152</definedName>
    <definedName name="_xlnm.Print_Area" localSheetId="1">Kentallen!$B$26:$H$85</definedName>
    <definedName name="_xlnm.Print_Area" localSheetId="3">Vlootplan!$A$1:$CM$29</definedName>
    <definedName name="_xlnm.Print_Titles" localSheetId="2">Hulptabel!$2:$2</definedName>
    <definedName name="_xlnm.Print_Titles" localSheetId="4">Investeringsprognose!$A:$A,Investeringsprognose!$1:$3</definedName>
    <definedName name="_xlnm.Print_Titles" localSheetId="1">Kentallen!$25:$25</definedName>
    <definedName name="Reductie">Hulptabel!$O$39</definedName>
    <definedName name="Tweedehands">Hulptabel!$O$34</definedName>
  </definedNames>
  <calcPr calcId="152511" calcMode="manual" refMode="R1C1"/>
</workbook>
</file>

<file path=xl/calcChain.xml><?xml version="1.0" encoding="utf-8"?>
<calcChain xmlns="http://schemas.openxmlformats.org/spreadsheetml/2006/main">
  <c r="D2" i="2" l="1"/>
  <c r="I13" i="6" l="1"/>
  <c r="J13" i="6"/>
  <c r="I12" i="6"/>
  <c r="G7" i="6" l="1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E7" i="6" s="1"/>
  <c r="H18" i="6"/>
  <c r="J17" i="6"/>
  <c r="F7" i="6"/>
  <c r="H19" i="6"/>
  <c r="F18" i="6" l="1"/>
  <c r="F20" i="6"/>
  <c r="J12" i="6"/>
  <c r="I10" i="6"/>
  <c r="I11" i="6"/>
  <c r="E5" i="6"/>
  <c r="E3" i="6"/>
  <c r="A6" i="6"/>
  <c r="AE16" i="6"/>
  <c r="AD16" i="6"/>
  <c r="AC16" i="6"/>
  <c r="E4" i="6"/>
  <c r="S3" i="6"/>
  <c r="R3" i="6"/>
  <c r="X3" i="6"/>
  <c r="W3" i="6"/>
  <c r="V3" i="6"/>
  <c r="U3" i="6"/>
  <c r="T3" i="6"/>
  <c r="Q3" i="6"/>
  <c r="P3" i="6"/>
  <c r="O3" i="6"/>
  <c r="N3" i="6"/>
  <c r="M3" i="6"/>
  <c r="L3" i="6"/>
  <c r="K3" i="6"/>
  <c r="J3" i="6"/>
  <c r="I3" i="6"/>
  <c r="H3" i="6"/>
  <c r="G3" i="6"/>
  <c r="F3" i="6"/>
  <c r="I48" i="6"/>
  <c r="H48" i="6"/>
  <c r="F48" i="6"/>
  <c r="G48" i="6" s="1"/>
  <c r="I47" i="6"/>
  <c r="H47" i="6"/>
  <c r="F47" i="6"/>
  <c r="G47" i="6" s="1"/>
  <c r="I46" i="6"/>
  <c r="H46" i="6"/>
  <c r="F46" i="6"/>
  <c r="G46" i="6" s="1"/>
  <c r="I45" i="6"/>
  <c r="H45" i="6"/>
  <c r="F45" i="6"/>
  <c r="G45" i="6" s="1"/>
  <c r="I44" i="6"/>
  <c r="H44" i="6"/>
  <c r="F44" i="6"/>
  <c r="G44" i="6" s="1"/>
  <c r="I43" i="6"/>
  <c r="H43" i="6"/>
  <c r="F43" i="6"/>
  <c r="G43" i="6" s="1"/>
  <c r="I42" i="6"/>
  <c r="H42" i="6"/>
  <c r="F42" i="6"/>
  <c r="G42" i="6" s="1"/>
  <c r="I41" i="6"/>
  <c r="H41" i="6"/>
  <c r="F41" i="6"/>
  <c r="G41" i="6" s="1"/>
  <c r="I40" i="6"/>
  <c r="H40" i="6"/>
  <c r="F40" i="6"/>
  <c r="G40" i="6" s="1"/>
  <c r="I39" i="6"/>
  <c r="H39" i="6"/>
  <c r="F39" i="6"/>
  <c r="G39" i="6" s="1"/>
  <c r="I38" i="6"/>
  <c r="H38" i="6"/>
  <c r="F38" i="6"/>
  <c r="G38" i="6" s="1"/>
  <c r="I37" i="6"/>
  <c r="H37" i="6"/>
  <c r="F37" i="6"/>
  <c r="G37" i="6" s="1"/>
  <c r="I36" i="6"/>
  <c r="H36" i="6"/>
  <c r="F36" i="6"/>
  <c r="G36" i="6" s="1"/>
  <c r="I35" i="6"/>
  <c r="H35" i="6"/>
  <c r="F35" i="6"/>
  <c r="G35" i="6" s="1"/>
  <c r="I34" i="6"/>
  <c r="H34" i="6"/>
  <c r="F34" i="6"/>
  <c r="G34" i="6" s="1"/>
  <c r="I33" i="6"/>
  <c r="H33" i="6"/>
  <c r="F33" i="6"/>
  <c r="G33" i="6" s="1"/>
  <c r="I32" i="6"/>
  <c r="H32" i="6"/>
  <c r="F32" i="6"/>
  <c r="G32" i="6" s="1"/>
  <c r="I31" i="6"/>
  <c r="H31" i="6"/>
  <c r="F31" i="6"/>
  <c r="G31" i="6" s="1"/>
  <c r="I30" i="6"/>
  <c r="H30" i="6"/>
  <c r="F30" i="6"/>
  <c r="I29" i="6"/>
  <c r="H29" i="6"/>
  <c r="F29" i="6"/>
  <c r="I28" i="6"/>
  <c r="H28" i="6"/>
  <c r="F28" i="6"/>
  <c r="I27" i="6"/>
  <c r="H27" i="6"/>
  <c r="F27" i="6"/>
  <c r="I26" i="6"/>
  <c r="H26" i="6"/>
  <c r="F26" i="6"/>
  <c r="I25" i="6"/>
  <c r="H25" i="6"/>
  <c r="F25" i="6"/>
  <c r="I24" i="6"/>
  <c r="H24" i="6"/>
  <c r="F24" i="6"/>
  <c r="I23" i="6"/>
  <c r="H23" i="6"/>
  <c r="F23" i="6"/>
  <c r="I22" i="6"/>
  <c r="H22" i="6"/>
  <c r="F22" i="6"/>
  <c r="I21" i="6"/>
  <c r="H21" i="6"/>
  <c r="F21" i="6"/>
  <c r="I20" i="6"/>
  <c r="H20" i="6"/>
  <c r="C20" i="6"/>
  <c r="I19" i="6"/>
  <c r="F19" i="6"/>
  <c r="AE18" i="6"/>
  <c r="AD18" i="6"/>
  <c r="AC18" i="6"/>
  <c r="AB18" i="6"/>
  <c r="AA18" i="6"/>
  <c r="Z18" i="6"/>
  <c r="Y18" i="6"/>
  <c r="X18" i="6"/>
  <c r="V18" i="6"/>
  <c r="W18" i="6"/>
  <c r="U18" i="6"/>
  <c r="T18" i="6"/>
  <c r="S18" i="6"/>
  <c r="R18" i="6"/>
  <c r="Q18" i="6"/>
  <c r="P18" i="6"/>
  <c r="M18" i="6"/>
  <c r="L18" i="6"/>
  <c r="O18" i="6"/>
  <c r="N18" i="6"/>
  <c r="K18" i="6"/>
  <c r="J18" i="6"/>
  <c r="D18" i="6"/>
  <c r="AB16" i="6"/>
  <c r="AA16" i="6"/>
  <c r="Z16" i="6"/>
  <c r="Y16" i="6"/>
  <c r="X16" i="6"/>
  <c r="V16" i="6"/>
  <c r="W16" i="6"/>
  <c r="U16" i="6"/>
  <c r="T16" i="6"/>
  <c r="S16" i="6"/>
  <c r="R16" i="6"/>
  <c r="Q16" i="6"/>
  <c r="P16" i="6"/>
  <c r="M16" i="6"/>
  <c r="L16" i="6"/>
  <c r="O16" i="6"/>
  <c r="N16" i="6"/>
  <c r="K16" i="6"/>
  <c r="J16" i="6"/>
  <c r="U13" i="6"/>
  <c r="W9" i="6"/>
  <c r="D5" i="6" s="1"/>
  <c r="AB5" i="6"/>
  <c r="AB6" i="6" s="1"/>
  <c r="G23" i="6" l="1"/>
  <c r="O6" i="6"/>
  <c r="S17" i="6" s="1"/>
  <c r="N6" i="6"/>
  <c r="W6" i="6"/>
  <c r="AA17" i="6" s="1"/>
  <c r="F6" i="6"/>
  <c r="X6" i="6"/>
  <c r="AB17" i="6" s="1"/>
  <c r="M6" i="6"/>
  <c r="I6" i="6"/>
  <c r="M17" i="6" s="1"/>
  <c r="R6" i="6"/>
  <c r="V17" i="6" s="1"/>
  <c r="AA6" i="6"/>
  <c r="AE17" i="6" s="1"/>
  <c r="J6" i="6"/>
  <c r="N17" i="6" s="1"/>
  <c r="S6" i="6"/>
  <c r="W17" i="6" s="1"/>
  <c r="G6" i="6"/>
  <c r="K17" i="6" s="1"/>
  <c r="K6" i="6"/>
  <c r="O17" i="6" s="1"/>
  <c r="P6" i="6"/>
  <c r="U6" i="6"/>
  <c r="Y17" i="6" s="1"/>
  <c r="Y6" i="6"/>
  <c r="AC17" i="6" s="1"/>
  <c r="H6" i="6"/>
  <c r="L6" i="6"/>
  <c r="P17" i="6" s="1"/>
  <c r="Q6" i="6"/>
  <c r="V6" i="6"/>
  <c r="Z6" i="6"/>
  <c r="AD17" i="6" s="1"/>
  <c r="T6" i="6"/>
  <c r="X17" i="6" s="1"/>
  <c r="AC3" i="6"/>
  <c r="G18" i="6"/>
  <c r="J11" i="6" s="1"/>
  <c r="G27" i="6"/>
  <c r="Q17" i="6"/>
  <c r="R17" i="6"/>
  <c r="I18" i="6"/>
  <c r="G22" i="6"/>
  <c r="G26" i="6"/>
  <c r="G30" i="6"/>
  <c r="G21" i="6"/>
  <c r="G25" i="6"/>
  <c r="G29" i="6"/>
  <c r="L17" i="6"/>
  <c r="G19" i="6"/>
  <c r="G24" i="6"/>
  <c r="G28" i="6"/>
  <c r="G20" i="6"/>
  <c r="D3" i="5"/>
  <c r="Z17" i="6" l="1"/>
  <c r="E6" i="6"/>
  <c r="T17" i="6"/>
  <c r="U17" i="6"/>
  <c r="AC6" i="6"/>
  <c r="CK4" i="4"/>
  <c r="CJ4" i="4"/>
  <c r="CG4" i="4"/>
  <c r="CF4" i="4"/>
  <c r="CC4" i="4"/>
  <c r="CB4" i="4"/>
  <c r="BY4" i="4"/>
  <c r="BX4" i="4"/>
  <c r="BU4" i="4"/>
  <c r="BP4" i="4"/>
  <c r="CM4" i="4" s="1"/>
  <c r="BN4" i="4"/>
  <c r="BM4" i="4"/>
  <c r="BL4" i="4"/>
  <c r="CI4" i="4" s="1"/>
  <c r="BJ4" i="4"/>
  <c r="BI4" i="4"/>
  <c r="BH4" i="4"/>
  <c r="CE4" i="4" s="1"/>
  <c r="BF4" i="4"/>
  <c r="BE4" i="4"/>
  <c r="BD4" i="4"/>
  <c r="CA4" i="4" s="1"/>
  <c r="BB4" i="4"/>
  <c r="BA4" i="4"/>
  <c r="AZ4" i="4"/>
  <c r="BW4" i="4" s="1"/>
  <c r="AX4" i="4"/>
  <c r="AS4" i="4"/>
  <c r="AR4" i="4"/>
  <c r="BO4" i="4" s="1"/>
  <c r="CL4" i="4" s="1"/>
  <c r="AQ4" i="4"/>
  <c r="AP4" i="4"/>
  <c r="AO4" i="4"/>
  <c r="AN4" i="4"/>
  <c r="BK4" i="4" s="1"/>
  <c r="CH4" i="4" s="1"/>
  <c r="AM4" i="4"/>
  <c r="AL4" i="4"/>
  <c r="AK4" i="4"/>
  <c r="AJ4" i="4"/>
  <c r="BG4" i="4" s="1"/>
  <c r="CD4" i="4" s="1"/>
  <c r="AI4" i="4"/>
  <c r="AH4" i="4"/>
  <c r="AG4" i="4"/>
  <c r="AF4" i="4"/>
  <c r="BC4" i="4" s="1"/>
  <c r="BZ4" i="4" s="1"/>
  <c r="AE4" i="4"/>
  <c r="AD4" i="4"/>
  <c r="AC4" i="4"/>
  <c r="AB4" i="4"/>
  <c r="AY4" i="4" s="1"/>
  <c r="BV4" i="4" s="1"/>
  <c r="AA4" i="4"/>
  <c r="J10" i="6" l="1"/>
  <c r="D40" i="2"/>
  <c r="D39" i="2"/>
  <c r="N74" i="3" l="1"/>
  <c r="N70" i="3"/>
  <c r="N66" i="3"/>
  <c r="N62" i="3"/>
  <c r="N58" i="3"/>
  <c r="N50" i="3"/>
  <c r="N46" i="3"/>
  <c r="N38" i="3"/>
  <c r="N75" i="3"/>
  <c r="N76" i="3" s="1"/>
  <c r="N72" i="3"/>
  <c r="N71" i="3"/>
  <c r="N68" i="3"/>
  <c r="N67" i="3"/>
  <c r="N64" i="3"/>
  <c r="N63" i="3"/>
  <c r="N60" i="3"/>
  <c r="N59" i="3"/>
  <c r="N56" i="3"/>
  <c r="N55" i="3"/>
  <c r="N54" i="3"/>
  <c r="N52" i="3"/>
  <c r="N51" i="3"/>
  <c r="N48" i="3"/>
  <c r="N47" i="3"/>
  <c r="N44" i="3"/>
  <c r="N43" i="3"/>
  <c r="N42" i="3"/>
  <c r="N40" i="3"/>
  <c r="N39" i="3"/>
  <c r="N36" i="3"/>
  <c r="M8" i="3"/>
  <c r="B22" i="5" l="1"/>
  <c r="B21" i="5"/>
  <c r="B10" i="5"/>
  <c r="B9" i="5"/>
  <c r="B7" i="5"/>
  <c r="D9" i="5"/>
  <c r="B30" i="5"/>
  <c r="F74" i="2"/>
  <c r="F73" i="2"/>
  <c r="F31" i="2"/>
  <c r="F30" i="2"/>
  <c r="F29" i="2"/>
  <c r="F28" i="2"/>
  <c r="F27" i="2"/>
  <c r="D8" i="2"/>
  <c r="D73" i="2"/>
  <c r="D77" i="2"/>
  <c r="D5" i="2"/>
  <c r="D30" i="2" s="1"/>
  <c r="D4" i="2"/>
  <c r="D29" i="2" s="1"/>
  <c r="D3" i="2"/>
  <c r="D28" i="2" s="1"/>
  <c r="D27" i="2"/>
  <c r="B1" i="5" l="1"/>
  <c r="B25" i="2"/>
  <c r="D22" i="5"/>
  <c r="D21" i="5"/>
  <c r="D10" i="5"/>
  <c r="D7" i="5"/>
  <c r="D24" i="5"/>
  <c r="D31" i="2"/>
  <c r="F62" i="2"/>
  <c r="B3" i="5" s="1"/>
  <c r="F77" i="2"/>
  <c r="D62" i="2"/>
  <c r="D85" i="2" s="1"/>
  <c r="D72" i="2"/>
  <c r="D74" i="2"/>
  <c r="F85" i="2" l="1"/>
  <c r="A3" i="5"/>
  <c r="CC20" i="4"/>
  <c r="CB20" i="4"/>
  <c r="CA20" i="4"/>
  <c r="BZ20" i="4"/>
  <c r="BY20" i="4"/>
  <c r="BX20" i="4"/>
  <c r="BW20" i="4"/>
  <c r="L20" i="4"/>
  <c r="K20" i="4"/>
  <c r="J20" i="4"/>
  <c r="I20" i="4"/>
  <c r="H20" i="4"/>
  <c r="G20" i="4"/>
  <c r="F20" i="4"/>
  <c r="E20" i="4"/>
  <c r="D20" i="4"/>
  <c r="CC19" i="4"/>
  <c r="CB19" i="4"/>
  <c r="CA19" i="4"/>
  <c r="BZ19" i="4"/>
  <c r="BY19" i="4"/>
  <c r="BX19" i="4"/>
  <c r="BV19" i="4"/>
  <c r="L19" i="4"/>
  <c r="K19" i="4"/>
  <c r="J19" i="4"/>
  <c r="I19" i="4"/>
  <c r="H19" i="4"/>
  <c r="G19" i="4"/>
  <c r="F19" i="4"/>
  <c r="E19" i="4"/>
  <c r="D19" i="4"/>
  <c r="CA18" i="4"/>
  <c r="BZ18" i="4"/>
  <c r="BY18" i="4"/>
  <c r="BX18" i="4"/>
  <c r="BV18" i="4"/>
  <c r="BU18" i="4"/>
  <c r="L18" i="4"/>
  <c r="K18" i="4"/>
  <c r="J18" i="4"/>
  <c r="I18" i="4"/>
  <c r="H18" i="4"/>
  <c r="G18" i="4"/>
  <c r="F18" i="4"/>
  <c r="E18" i="4"/>
  <c r="D18" i="4"/>
  <c r="CM17" i="4"/>
  <c r="CL17" i="4"/>
  <c r="CC17" i="4"/>
  <c r="CB17" i="4"/>
  <c r="CA17" i="4"/>
  <c r="BZ17" i="4"/>
  <c r="BY17" i="4"/>
  <c r="BY21" i="4" s="1"/>
  <c r="BX17" i="4"/>
  <c r="BW17" i="4"/>
  <c r="BV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G21" i="4" s="1"/>
  <c r="F17" i="4"/>
  <c r="E17" i="4"/>
  <c r="D17" i="4"/>
  <c r="CC14" i="4"/>
  <c r="CB14" i="4"/>
  <c r="CA14" i="4"/>
  <c r="BZ14" i="4"/>
  <c r="BY14" i="4"/>
  <c r="BX14" i="4"/>
  <c r="BW14" i="4"/>
  <c r="BV14" i="4"/>
  <c r="BU14" i="4"/>
  <c r="L14" i="4"/>
  <c r="K14" i="4"/>
  <c r="K28" i="4" s="1"/>
  <c r="J14" i="4"/>
  <c r="I14" i="4"/>
  <c r="H14" i="4"/>
  <c r="G14" i="4"/>
  <c r="F14" i="4"/>
  <c r="E14" i="4"/>
  <c r="D14" i="4"/>
  <c r="CC13" i="4"/>
  <c r="CB13" i="4"/>
  <c r="CA13" i="4"/>
  <c r="BZ13" i="4"/>
  <c r="BY13" i="4"/>
  <c r="BX13" i="4"/>
  <c r="BW13" i="4"/>
  <c r="L13" i="4"/>
  <c r="K13" i="4"/>
  <c r="K15" i="4" s="1"/>
  <c r="J13" i="4"/>
  <c r="I13" i="4"/>
  <c r="H13" i="4"/>
  <c r="G13" i="4"/>
  <c r="F13" i="4"/>
  <c r="E13" i="4"/>
  <c r="D13" i="4"/>
  <c r="CA12" i="4"/>
  <c r="CA15" i="4" s="1"/>
  <c r="BZ12" i="4"/>
  <c r="BY12" i="4"/>
  <c r="BX12" i="4"/>
  <c r="L12" i="4"/>
  <c r="K12" i="4"/>
  <c r="J12" i="4"/>
  <c r="I12" i="4"/>
  <c r="H12" i="4"/>
  <c r="G12" i="4"/>
  <c r="F12" i="4"/>
  <c r="E12" i="4"/>
  <c r="D12" i="4"/>
  <c r="CM11" i="4"/>
  <c r="CL11" i="4"/>
  <c r="CJ11" i="4"/>
  <c r="CJ15" i="4" s="1"/>
  <c r="CI11" i="4"/>
  <c r="CH11" i="4"/>
  <c r="CH15" i="4" s="1"/>
  <c r="CE11" i="4"/>
  <c r="CD11" i="4"/>
  <c r="CD15" i="4" s="1"/>
  <c r="CC11" i="4"/>
  <c r="CB11" i="4"/>
  <c r="CA11" i="4"/>
  <c r="BZ11" i="4"/>
  <c r="BX11" i="4"/>
  <c r="BW11" i="4"/>
  <c r="BV11" i="4"/>
  <c r="V11" i="4"/>
  <c r="U11" i="4"/>
  <c r="U15" i="4" s="1"/>
  <c r="T11" i="4"/>
  <c r="S11" i="4"/>
  <c r="R11" i="4"/>
  <c r="Q11" i="4"/>
  <c r="Q15" i="4" s="1"/>
  <c r="P11" i="4"/>
  <c r="O11" i="4"/>
  <c r="N11" i="4"/>
  <c r="M11" i="4"/>
  <c r="M15" i="4" s="1"/>
  <c r="L11" i="4"/>
  <c r="K11" i="4"/>
  <c r="J11" i="4"/>
  <c r="I11" i="4"/>
  <c r="I15" i="4" s="1"/>
  <c r="H11" i="4"/>
  <c r="G11" i="4"/>
  <c r="F11" i="4"/>
  <c r="E11" i="4"/>
  <c r="D11" i="4"/>
  <c r="CC8" i="4"/>
  <c r="CB8" i="4"/>
  <c r="CB28" i="4" s="1"/>
  <c r="CA8" i="4"/>
  <c r="BZ8" i="4"/>
  <c r="BZ28" i="4" s="1"/>
  <c r="BY8" i="4"/>
  <c r="BX8" i="4"/>
  <c r="BX28" i="4" s="1"/>
  <c r="BW8" i="4"/>
  <c r="BW28" i="4" s="1"/>
  <c r="BU8" i="4"/>
  <c r="L8" i="4"/>
  <c r="K8" i="4"/>
  <c r="J8" i="4"/>
  <c r="I8" i="4"/>
  <c r="H8" i="4"/>
  <c r="G8" i="4"/>
  <c r="F8" i="4"/>
  <c r="E8" i="4"/>
  <c r="D8" i="4"/>
  <c r="CC7" i="4"/>
  <c r="CB7" i="4"/>
  <c r="CA7" i="4"/>
  <c r="CA27" i="4" s="1"/>
  <c r="BZ7" i="4"/>
  <c r="BY7" i="4"/>
  <c r="BX7" i="4"/>
  <c r="L7" i="4"/>
  <c r="K7" i="4"/>
  <c r="J7" i="4"/>
  <c r="I7" i="4"/>
  <c r="I27" i="4" s="1"/>
  <c r="H7" i="4"/>
  <c r="G7" i="4"/>
  <c r="F7" i="4"/>
  <c r="E7" i="4"/>
  <c r="D7" i="4"/>
  <c r="CC6" i="4"/>
  <c r="CB6" i="4"/>
  <c r="CA6" i="4"/>
  <c r="CA26" i="4" s="1"/>
  <c r="BZ6" i="4"/>
  <c r="BZ26" i="4" s="1"/>
  <c r="BY6" i="4"/>
  <c r="BX6" i="4"/>
  <c r="BX26" i="4" s="1"/>
  <c r="BV6" i="4"/>
  <c r="L6" i="4"/>
  <c r="K6" i="4"/>
  <c r="J6" i="4"/>
  <c r="I6" i="4"/>
  <c r="H6" i="4"/>
  <c r="G6" i="4"/>
  <c r="F6" i="4"/>
  <c r="E6" i="4"/>
  <c r="D6" i="4"/>
  <c r="CM5" i="4"/>
  <c r="CL5" i="4"/>
  <c r="CL25" i="4" s="1"/>
  <c r="CL29" i="4" s="1"/>
  <c r="CK5" i="4"/>
  <c r="CJ5" i="4"/>
  <c r="CI5" i="4"/>
  <c r="CH5" i="4"/>
  <c r="CG5" i="4"/>
  <c r="CF5" i="4"/>
  <c r="CE5" i="4"/>
  <c r="CD5" i="4"/>
  <c r="CC5" i="4"/>
  <c r="CB5" i="4"/>
  <c r="CB25" i="4" s="1"/>
  <c r="CA5" i="4"/>
  <c r="BZ5" i="4"/>
  <c r="BZ25" i="4" s="1"/>
  <c r="BY5" i="4"/>
  <c r="BX5" i="4"/>
  <c r="BW5" i="4"/>
  <c r="BV5" i="4"/>
  <c r="BV25" i="4" s="1"/>
  <c r="BU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R1" i="4"/>
  <c r="AU1" i="4"/>
  <c r="X1" i="4"/>
  <c r="A1" i="4"/>
  <c r="S68" i="3"/>
  <c r="CM21" i="4"/>
  <c r="CL21" i="4"/>
  <c r="CA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F21" i="4"/>
  <c r="E21" i="4"/>
  <c r="D21" i="4"/>
  <c r="BT14" i="4"/>
  <c r="BT20" i="4" s="1"/>
  <c r="BT28" i="4" s="1"/>
  <c r="BS14" i="4"/>
  <c r="BS20" i="4" s="1"/>
  <c r="BS28" i="4" s="1"/>
  <c r="AW14" i="4"/>
  <c r="AW20" i="4" s="1"/>
  <c r="AW28" i="4" s="1"/>
  <c r="AV14" i="4"/>
  <c r="AV20" i="4" s="1"/>
  <c r="AV28" i="4" s="1"/>
  <c r="Z14" i="4"/>
  <c r="Z20" i="4" s="1"/>
  <c r="Z28" i="4" s="1"/>
  <c r="Y14" i="4"/>
  <c r="Y20" i="4" s="1"/>
  <c r="Y28" i="4" s="1"/>
  <c r="C14" i="4"/>
  <c r="C20" i="4" s="1"/>
  <c r="C28" i="4" s="1"/>
  <c r="B14" i="4"/>
  <c r="B20" i="4" s="1"/>
  <c r="B28" i="4" s="1"/>
  <c r="BT13" i="4"/>
  <c r="BT19" i="4" s="1"/>
  <c r="BT27" i="4" s="1"/>
  <c r="BS13" i="4"/>
  <c r="BS19" i="4" s="1"/>
  <c r="BS27" i="4" s="1"/>
  <c r="AW13" i="4"/>
  <c r="AW19" i="4" s="1"/>
  <c r="AW27" i="4" s="1"/>
  <c r="AV13" i="4"/>
  <c r="AV19" i="4" s="1"/>
  <c r="AV27" i="4" s="1"/>
  <c r="Z13" i="4"/>
  <c r="Z19" i="4" s="1"/>
  <c r="Z27" i="4" s="1"/>
  <c r="Y13" i="4"/>
  <c r="Y19" i="4" s="1"/>
  <c r="Y27" i="4" s="1"/>
  <c r="C13" i="4"/>
  <c r="C19" i="4" s="1"/>
  <c r="C27" i="4" s="1"/>
  <c r="B13" i="4"/>
  <c r="B19" i="4" s="1"/>
  <c r="B27" i="4" s="1"/>
  <c r="BT12" i="4"/>
  <c r="BT18" i="4" s="1"/>
  <c r="BT26" i="4" s="1"/>
  <c r="BS12" i="4"/>
  <c r="BS18" i="4" s="1"/>
  <c r="BS26" i="4" s="1"/>
  <c r="AW12" i="4"/>
  <c r="AW18" i="4" s="1"/>
  <c r="AW26" i="4" s="1"/>
  <c r="AV12" i="4"/>
  <c r="AV18" i="4" s="1"/>
  <c r="AV26" i="4" s="1"/>
  <c r="Z12" i="4"/>
  <c r="Z18" i="4" s="1"/>
  <c r="Z26" i="4" s="1"/>
  <c r="Y12" i="4"/>
  <c r="Y18" i="4" s="1"/>
  <c r="Y26" i="4" s="1"/>
  <c r="C12" i="4"/>
  <c r="C18" i="4" s="1"/>
  <c r="C26" i="4" s="1"/>
  <c r="B12" i="4"/>
  <c r="B18" i="4" s="1"/>
  <c r="B26" i="4" s="1"/>
  <c r="CM15" i="4"/>
  <c r="CL15" i="4"/>
  <c r="CI15" i="4"/>
  <c r="CE15" i="4"/>
  <c r="BT11" i="4"/>
  <c r="BT17" i="4" s="1"/>
  <c r="BT25" i="4" s="1"/>
  <c r="BS11" i="4"/>
  <c r="BS17" i="4" s="1"/>
  <c r="BS25" i="4" s="1"/>
  <c r="AW11" i="4"/>
  <c r="AW17" i="4" s="1"/>
  <c r="AW25" i="4" s="1"/>
  <c r="AV11" i="4"/>
  <c r="AV17" i="4" s="1"/>
  <c r="AV25" i="4" s="1"/>
  <c r="Z11" i="4"/>
  <c r="Z17" i="4" s="1"/>
  <c r="Z25" i="4" s="1"/>
  <c r="Y11" i="4"/>
  <c r="Y17" i="4" s="1"/>
  <c r="Y25" i="4" s="1"/>
  <c r="S15" i="4"/>
  <c r="O15" i="4"/>
  <c r="E15" i="4"/>
  <c r="C11" i="4"/>
  <c r="C17" i="4" s="1"/>
  <c r="C25" i="4" s="1"/>
  <c r="B11" i="4"/>
  <c r="B17" i="4" s="1"/>
  <c r="B25" i="4" s="1"/>
  <c r="CM10" i="4"/>
  <c r="CM16" i="4" s="1"/>
  <c r="CM24" i="4" s="1"/>
  <c r="CL10" i="4"/>
  <c r="CL16" i="4" s="1"/>
  <c r="CL24" i="4" s="1"/>
  <c r="CK10" i="4"/>
  <c r="CK16" i="4" s="1"/>
  <c r="CK24" i="4" s="1"/>
  <c r="CJ10" i="4"/>
  <c r="CJ16" i="4" s="1"/>
  <c r="CJ24" i="4" s="1"/>
  <c r="CI10" i="4"/>
  <c r="CI16" i="4" s="1"/>
  <c r="CI24" i="4" s="1"/>
  <c r="CH10" i="4"/>
  <c r="CH16" i="4" s="1"/>
  <c r="CH24" i="4" s="1"/>
  <c r="CG10" i="4"/>
  <c r="CG16" i="4" s="1"/>
  <c r="CG24" i="4" s="1"/>
  <c r="CF10" i="4"/>
  <c r="CF16" i="4" s="1"/>
  <c r="CF24" i="4" s="1"/>
  <c r="CE10" i="4"/>
  <c r="CE16" i="4" s="1"/>
  <c r="CE24" i="4" s="1"/>
  <c r="CD10" i="4"/>
  <c r="CD16" i="4" s="1"/>
  <c r="CD24" i="4" s="1"/>
  <c r="CC10" i="4"/>
  <c r="CC16" i="4" s="1"/>
  <c r="CC24" i="4" s="1"/>
  <c r="CB10" i="4"/>
  <c r="CB16" i="4" s="1"/>
  <c r="CB24" i="4" s="1"/>
  <c r="CA10" i="4"/>
  <c r="CA16" i="4" s="1"/>
  <c r="CA24" i="4" s="1"/>
  <c r="BZ10" i="4"/>
  <c r="BZ16" i="4" s="1"/>
  <c r="BZ24" i="4" s="1"/>
  <c r="BY10" i="4"/>
  <c r="BY16" i="4" s="1"/>
  <c r="BY24" i="4" s="1"/>
  <c r="BX10" i="4"/>
  <c r="BX16" i="4" s="1"/>
  <c r="BX24" i="4" s="1"/>
  <c r="BW10" i="4"/>
  <c r="BW16" i="4" s="1"/>
  <c r="BW24" i="4" s="1"/>
  <c r="BV10" i="4"/>
  <c r="BV16" i="4" s="1"/>
  <c r="BV24" i="4" s="1"/>
  <c r="BU10" i="4"/>
  <c r="BU16" i="4" s="1"/>
  <c r="BU24" i="4" s="1"/>
  <c r="BP10" i="4"/>
  <c r="BP16" i="4" s="1"/>
  <c r="BP24" i="4" s="1"/>
  <c r="BO10" i="4"/>
  <c r="BO16" i="4" s="1"/>
  <c r="BO24" i="4" s="1"/>
  <c r="BN10" i="4"/>
  <c r="BN16" i="4" s="1"/>
  <c r="BN24" i="4" s="1"/>
  <c r="BM10" i="4"/>
  <c r="BM16" i="4" s="1"/>
  <c r="BM24" i="4" s="1"/>
  <c r="BL10" i="4"/>
  <c r="BL16" i="4" s="1"/>
  <c r="BL24" i="4" s="1"/>
  <c r="BK10" i="4"/>
  <c r="BK16" i="4" s="1"/>
  <c r="BK24" i="4" s="1"/>
  <c r="BJ10" i="4"/>
  <c r="BJ16" i="4" s="1"/>
  <c r="BJ24" i="4" s="1"/>
  <c r="BI10" i="4"/>
  <c r="BI16" i="4" s="1"/>
  <c r="BI24" i="4" s="1"/>
  <c r="BH10" i="4"/>
  <c r="BH16" i="4" s="1"/>
  <c r="BH24" i="4" s="1"/>
  <c r="BG10" i="4"/>
  <c r="BG16" i="4" s="1"/>
  <c r="BG24" i="4" s="1"/>
  <c r="BF10" i="4"/>
  <c r="BF16" i="4" s="1"/>
  <c r="BF24" i="4" s="1"/>
  <c r="BE10" i="4"/>
  <c r="BE16" i="4" s="1"/>
  <c r="BE24" i="4" s="1"/>
  <c r="BD10" i="4"/>
  <c r="BD16" i="4" s="1"/>
  <c r="BD24" i="4" s="1"/>
  <c r="BC10" i="4"/>
  <c r="BC16" i="4" s="1"/>
  <c r="BC24" i="4" s="1"/>
  <c r="BB10" i="4"/>
  <c r="BB16" i="4" s="1"/>
  <c r="BB24" i="4" s="1"/>
  <c r="BA10" i="4"/>
  <c r="BA16" i="4" s="1"/>
  <c r="BA24" i="4" s="1"/>
  <c r="AZ10" i="4"/>
  <c r="AZ16" i="4" s="1"/>
  <c r="AZ24" i="4" s="1"/>
  <c r="AY10" i="4"/>
  <c r="AY16" i="4" s="1"/>
  <c r="AY24" i="4" s="1"/>
  <c r="AX10" i="4"/>
  <c r="AX16" i="4" s="1"/>
  <c r="AX24" i="4" s="1"/>
  <c r="AS10" i="4"/>
  <c r="AS16" i="4" s="1"/>
  <c r="AS24" i="4" s="1"/>
  <c r="AR10" i="4"/>
  <c r="AR16" i="4" s="1"/>
  <c r="AR24" i="4" s="1"/>
  <c r="AQ10" i="4"/>
  <c r="AQ16" i="4" s="1"/>
  <c r="AQ24" i="4" s="1"/>
  <c r="AP10" i="4"/>
  <c r="AP16" i="4" s="1"/>
  <c r="AP24" i="4" s="1"/>
  <c r="AO10" i="4"/>
  <c r="AO16" i="4" s="1"/>
  <c r="AO24" i="4" s="1"/>
  <c r="AN10" i="4"/>
  <c r="AN16" i="4" s="1"/>
  <c r="AN24" i="4" s="1"/>
  <c r="AM10" i="4"/>
  <c r="AM16" i="4" s="1"/>
  <c r="AM24" i="4" s="1"/>
  <c r="AL10" i="4"/>
  <c r="AL16" i="4" s="1"/>
  <c r="AL24" i="4" s="1"/>
  <c r="AK10" i="4"/>
  <c r="AK16" i="4" s="1"/>
  <c r="AK24" i="4" s="1"/>
  <c r="AJ10" i="4"/>
  <c r="AJ16" i="4" s="1"/>
  <c r="AJ24" i="4" s="1"/>
  <c r="AI10" i="4"/>
  <c r="AI16" i="4" s="1"/>
  <c r="AI24" i="4" s="1"/>
  <c r="AH10" i="4"/>
  <c r="AH16" i="4" s="1"/>
  <c r="AH24" i="4" s="1"/>
  <c r="AG10" i="4"/>
  <c r="AG16" i="4" s="1"/>
  <c r="AG24" i="4" s="1"/>
  <c r="AF10" i="4"/>
  <c r="AF16" i="4" s="1"/>
  <c r="AF24" i="4" s="1"/>
  <c r="AE10" i="4"/>
  <c r="AE16" i="4" s="1"/>
  <c r="AE24" i="4" s="1"/>
  <c r="AD10" i="4"/>
  <c r="AD16" i="4" s="1"/>
  <c r="AD24" i="4" s="1"/>
  <c r="AC10" i="4"/>
  <c r="AC16" i="4" s="1"/>
  <c r="AC24" i="4" s="1"/>
  <c r="AB10" i="4"/>
  <c r="AB16" i="4" s="1"/>
  <c r="AB24" i="4" s="1"/>
  <c r="AA10" i="4"/>
  <c r="AA16" i="4" s="1"/>
  <c r="AA24" i="4" s="1"/>
  <c r="V10" i="4"/>
  <c r="V16" i="4" s="1"/>
  <c r="V24" i="4" s="1"/>
  <c r="U10" i="4"/>
  <c r="U16" i="4" s="1"/>
  <c r="U24" i="4" s="1"/>
  <c r="T10" i="4"/>
  <c r="T16" i="4" s="1"/>
  <c r="T24" i="4" s="1"/>
  <c r="S10" i="4"/>
  <c r="S16" i="4" s="1"/>
  <c r="S24" i="4" s="1"/>
  <c r="R10" i="4"/>
  <c r="R16" i="4" s="1"/>
  <c r="R24" i="4" s="1"/>
  <c r="Q10" i="4"/>
  <c r="Q16" i="4" s="1"/>
  <c r="Q24" i="4" s="1"/>
  <c r="P10" i="4"/>
  <c r="P16" i="4" s="1"/>
  <c r="P24" i="4" s="1"/>
  <c r="O10" i="4"/>
  <c r="O16" i="4" s="1"/>
  <c r="O24" i="4" s="1"/>
  <c r="N10" i="4"/>
  <c r="N16" i="4" s="1"/>
  <c r="N24" i="4" s="1"/>
  <c r="M10" i="4"/>
  <c r="M16" i="4" s="1"/>
  <c r="M24" i="4" s="1"/>
  <c r="L10" i="4"/>
  <c r="L16" i="4" s="1"/>
  <c r="L24" i="4" s="1"/>
  <c r="K10" i="4"/>
  <c r="K16" i="4" s="1"/>
  <c r="K24" i="4" s="1"/>
  <c r="J10" i="4"/>
  <c r="J16" i="4" s="1"/>
  <c r="J24" i="4" s="1"/>
  <c r="I10" i="4"/>
  <c r="I16" i="4" s="1"/>
  <c r="I24" i="4" s="1"/>
  <c r="H10" i="4"/>
  <c r="H16" i="4" s="1"/>
  <c r="H24" i="4" s="1"/>
  <c r="G10" i="4"/>
  <c r="G16" i="4" s="1"/>
  <c r="G24" i="4" s="1"/>
  <c r="F10" i="4"/>
  <c r="F16" i="4" s="1"/>
  <c r="F24" i="4" s="1"/>
  <c r="E10" i="4"/>
  <c r="E16" i="4" s="1"/>
  <c r="E24" i="4" s="1"/>
  <c r="D10" i="4"/>
  <c r="D16" i="4" s="1"/>
  <c r="D24" i="4" s="1"/>
  <c r="CC28" i="4"/>
  <c r="CA28" i="4"/>
  <c r="BY28" i="4"/>
  <c r="I28" i="4"/>
  <c r="E28" i="4"/>
  <c r="L27" i="4"/>
  <c r="J27" i="4"/>
  <c r="H27" i="4"/>
  <c r="F27" i="4"/>
  <c r="D27" i="4"/>
  <c r="BY26" i="4"/>
  <c r="J26" i="4"/>
  <c r="F26" i="4"/>
  <c r="AB152" i="3"/>
  <c r="AA152" i="3"/>
  <c r="Z152" i="3"/>
  <c r="U152" i="3"/>
  <c r="Y152" i="3" s="1"/>
  <c r="AF152" i="3" s="1"/>
  <c r="T152" i="3"/>
  <c r="S152" i="3"/>
  <c r="Q152" i="3"/>
  <c r="K152" i="3"/>
  <c r="I152" i="3"/>
  <c r="A152" i="3"/>
  <c r="AB151" i="3"/>
  <c r="AA151" i="3"/>
  <c r="Z151" i="3"/>
  <c r="U151" i="3"/>
  <c r="W151" i="3" s="1"/>
  <c r="AD151" i="3" s="1"/>
  <c r="T151" i="3"/>
  <c r="S151" i="3"/>
  <c r="Q151" i="3"/>
  <c r="I151" i="3"/>
  <c r="A151" i="3"/>
  <c r="AB150" i="3"/>
  <c r="AA150" i="3"/>
  <c r="Z150" i="3"/>
  <c r="U150" i="3"/>
  <c r="W150" i="3" s="1"/>
  <c r="AD150" i="3" s="1"/>
  <c r="T150" i="3"/>
  <c r="S150" i="3"/>
  <c r="Q150" i="3"/>
  <c r="I150" i="3"/>
  <c r="A150" i="3"/>
  <c r="AB149" i="3"/>
  <c r="AA149" i="3"/>
  <c r="Z149" i="3"/>
  <c r="U149" i="3"/>
  <c r="W149" i="3" s="1"/>
  <c r="AD149" i="3" s="1"/>
  <c r="T149" i="3"/>
  <c r="S149" i="3"/>
  <c r="Q149" i="3"/>
  <c r="I149" i="3"/>
  <c r="A149" i="3"/>
  <c r="AB148" i="3"/>
  <c r="AA148" i="3"/>
  <c r="Z148" i="3"/>
  <c r="U148" i="3"/>
  <c r="W148" i="3" s="1"/>
  <c r="AD148" i="3" s="1"/>
  <c r="T148" i="3"/>
  <c r="S148" i="3"/>
  <c r="Q148" i="3"/>
  <c r="I148" i="3"/>
  <c r="A148" i="3"/>
  <c r="AB147" i="3"/>
  <c r="AA147" i="3"/>
  <c r="Z147" i="3"/>
  <c r="U147" i="3"/>
  <c r="W147" i="3" s="1"/>
  <c r="AD147" i="3" s="1"/>
  <c r="T147" i="3"/>
  <c r="S147" i="3"/>
  <c r="Q147" i="3"/>
  <c r="I147" i="3"/>
  <c r="A147" i="3"/>
  <c r="AB146" i="3"/>
  <c r="AA146" i="3"/>
  <c r="Z146" i="3"/>
  <c r="U146" i="3"/>
  <c r="W146" i="3" s="1"/>
  <c r="AD146" i="3" s="1"/>
  <c r="T146" i="3"/>
  <c r="S146" i="3"/>
  <c r="Q146" i="3"/>
  <c r="I146" i="3"/>
  <c r="A146" i="3"/>
  <c r="AB145" i="3"/>
  <c r="AA145" i="3"/>
  <c r="Z145" i="3"/>
  <c r="U145" i="3"/>
  <c r="W145" i="3" s="1"/>
  <c r="AD145" i="3" s="1"/>
  <c r="T145" i="3"/>
  <c r="S145" i="3"/>
  <c r="Q145" i="3"/>
  <c r="K151" i="3"/>
  <c r="I145" i="3"/>
  <c r="A145" i="3"/>
  <c r="AB144" i="3"/>
  <c r="AA144" i="3"/>
  <c r="Z144" i="3"/>
  <c r="U144" i="3"/>
  <c r="W144" i="3" s="1"/>
  <c r="AD144" i="3" s="1"/>
  <c r="T144" i="3"/>
  <c r="S144" i="3"/>
  <c r="Q144" i="3"/>
  <c r="K150" i="3"/>
  <c r="I144" i="3"/>
  <c r="A144" i="3"/>
  <c r="AB143" i="3"/>
  <c r="AA143" i="3"/>
  <c r="Z143" i="3"/>
  <c r="U143" i="3"/>
  <c r="W143" i="3" s="1"/>
  <c r="AD143" i="3" s="1"/>
  <c r="T143" i="3"/>
  <c r="S143" i="3"/>
  <c r="Q143" i="3"/>
  <c r="K149" i="3"/>
  <c r="I143" i="3"/>
  <c r="A143" i="3"/>
  <c r="AB142" i="3"/>
  <c r="AA142" i="3"/>
  <c r="Z142" i="3"/>
  <c r="U142" i="3"/>
  <c r="W142" i="3" s="1"/>
  <c r="AD142" i="3" s="1"/>
  <c r="T142" i="3"/>
  <c r="S142" i="3"/>
  <c r="Q142" i="3"/>
  <c r="K148" i="3"/>
  <c r="I142" i="3"/>
  <c r="A142" i="3"/>
  <c r="AB141" i="3"/>
  <c r="AA141" i="3"/>
  <c r="Z141" i="3"/>
  <c r="U141" i="3"/>
  <c r="W141" i="3" s="1"/>
  <c r="AD141" i="3" s="1"/>
  <c r="T141" i="3"/>
  <c r="S141" i="3"/>
  <c r="Q141" i="3"/>
  <c r="K147" i="3"/>
  <c r="I141" i="3"/>
  <c r="A141" i="3"/>
  <c r="AB140" i="3"/>
  <c r="AA140" i="3"/>
  <c r="Z140" i="3"/>
  <c r="U140" i="3"/>
  <c r="W140" i="3" s="1"/>
  <c r="AD140" i="3" s="1"/>
  <c r="T140" i="3"/>
  <c r="S140" i="3"/>
  <c r="Q140" i="3"/>
  <c r="K146" i="3"/>
  <c r="I140" i="3"/>
  <c r="A140" i="3"/>
  <c r="AB139" i="3"/>
  <c r="AA139" i="3"/>
  <c r="Z139" i="3"/>
  <c r="U139" i="3"/>
  <c r="W139" i="3" s="1"/>
  <c r="AD139" i="3" s="1"/>
  <c r="T139" i="3"/>
  <c r="S139" i="3"/>
  <c r="Q139" i="3"/>
  <c r="K145" i="3"/>
  <c r="I139" i="3"/>
  <c r="A139" i="3"/>
  <c r="AB138" i="3"/>
  <c r="AA138" i="3"/>
  <c r="Z138" i="3"/>
  <c r="U138" i="3"/>
  <c r="W138" i="3" s="1"/>
  <c r="AD138" i="3" s="1"/>
  <c r="T138" i="3"/>
  <c r="S138" i="3"/>
  <c r="Q138" i="3"/>
  <c r="K144" i="3"/>
  <c r="I138" i="3"/>
  <c r="A138" i="3"/>
  <c r="AB137" i="3"/>
  <c r="AA137" i="3"/>
  <c r="Z137" i="3"/>
  <c r="U137" i="3"/>
  <c r="W137" i="3" s="1"/>
  <c r="AD137" i="3" s="1"/>
  <c r="T137" i="3"/>
  <c r="S137" i="3"/>
  <c r="Q137" i="3"/>
  <c r="K143" i="3"/>
  <c r="I137" i="3"/>
  <c r="A137" i="3"/>
  <c r="AB136" i="3"/>
  <c r="AA136" i="3"/>
  <c r="Z136" i="3"/>
  <c r="U136" i="3"/>
  <c r="W136" i="3" s="1"/>
  <c r="AD136" i="3" s="1"/>
  <c r="T136" i="3"/>
  <c r="S136" i="3"/>
  <c r="Q136" i="3"/>
  <c r="K142" i="3"/>
  <c r="I136" i="3"/>
  <c r="A136" i="3"/>
  <c r="AB135" i="3"/>
  <c r="AA135" i="3"/>
  <c r="Z135" i="3"/>
  <c r="U135" i="3"/>
  <c r="W135" i="3" s="1"/>
  <c r="AD135" i="3" s="1"/>
  <c r="T135" i="3"/>
  <c r="S135" i="3"/>
  <c r="Q135" i="3"/>
  <c r="K141" i="3"/>
  <c r="I135" i="3"/>
  <c r="A135" i="3"/>
  <c r="AB134" i="3"/>
  <c r="AA134" i="3"/>
  <c r="Z134" i="3"/>
  <c r="U134" i="3"/>
  <c r="W134" i="3" s="1"/>
  <c r="AD134" i="3" s="1"/>
  <c r="T134" i="3"/>
  <c r="S134" i="3"/>
  <c r="Q134" i="3"/>
  <c r="K140" i="3"/>
  <c r="I134" i="3"/>
  <c r="A134" i="3"/>
  <c r="AB133" i="3"/>
  <c r="AA133" i="3"/>
  <c r="Z133" i="3"/>
  <c r="U133" i="3"/>
  <c r="W133" i="3" s="1"/>
  <c r="AD133" i="3" s="1"/>
  <c r="T133" i="3"/>
  <c r="S133" i="3"/>
  <c r="Q133" i="3"/>
  <c r="K139" i="3"/>
  <c r="I133" i="3"/>
  <c r="A133" i="3"/>
  <c r="AB132" i="3"/>
  <c r="AA132" i="3"/>
  <c r="Z132" i="3"/>
  <c r="U132" i="3"/>
  <c r="W132" i="3" s="1"/>
  <c r="AD132" i="3" s="1"/>
  <c r="T132" i="3"/>
  <c r="S132" i="3"/>
  <c r="Q132" i="3"/>
  <c r="K138" i="3"/>
  <c r="I132" i="3"/>
  <c r="A132" i="3"/>
  <c r="AB131" i="3"/>
  <c r="AA131" i="3"/>
  <c r="Z131" i="3"/>
  <c r="U131" i="3"/>
  <c r="W131" i="3" s="1"/>
  <c r="AD131" i="3" s="1"/>
  <c r="T131" i="3"/>
  <c r="S131" i="3"/>
  <c r="Q131" i="3"/>
  <c r="K137" i="3"/>
  <c r="I131" i="3"/>
  <c r="A131" i="3"/>
  <c r="AB130" i="3"/>
  <c r="AA130" i="3"/>
  <c r="Z130" i="3"/>
  <c r="U130" i="3"/>
  <c r="W130" i="3" s="1"/>
  <c r="AD130" i="3" s="1"/>
  <c r="T130" i="3"/>
  <c r="S130" i="3"/>
  <c r="Q130" i="3"/>
  <c r="K136" i="3"/>
  <c r="I130" i="3"/>
  <c r="A130" i="3"/>
  <c r="AB129" i="3"/>
  <c r="AA129" i="3"/>
  <c r="Z129" i="3"/>
  <c r="U129" i="3"/>
  <c r="W129" i="3" s="1"/>
  <c r="AD129" i="3" s="1"/>
  <c r="T129" i="3"/>
  <c r="S129" i="3"/>
  <c r="Q129" i="3"/>
  <c r="K135" i="3"/>
  <c r="I129" i="3"/>
  <c r="A129" i="3"/>
  <c r="AB128" i="3"/>
  <c r="AA128" i="3"/>
  <c r="Z128" i="3"/>
  <c r="U128" i="3"/>
  <c r="W128" i="3" s="1"/>
  <c r="AD128" i="3" s="1"/>
  <c r="T128" i="3"/>
  <c r="S128" i="3"/>
  <c r="Q128" i="3"/>
  <c r="K134" i="3"/>
  <c r="I128" i="3"/>
  <c r="A128" i="3"/>
  <c r="AB127" i="3"/>
  <c r="AA127" i="3"/>
  <c r="Z127" i="3"/>
  <c r="U127" i="3"/>
  <c r="W127" i="3" s="1"/>
  <c r="AD127" i="3" s="1"/>
  <c r="T127" i="3"/>
  <c r="S127" i="3"/>
  <c r="Q127" i="3"/>
  <c r="K133" i="3"/>
  <c r="I127" i="3"/>
  <c r="A127" i="3"/>
  <c r="AB126" i="3"/>
  <c r="AA126" i="3"/>
  <c r="Z126" i="3"/>
  <c r="U126" i="3"/>
  <c r="W126" i="3" s="1"/>
  <c r="AD126" i="3" s="1"/>
  <c r="T126" i="3"/>
  <c r="S126" i="3"/>
  <c r="Q126" i="3"/>
  <c r="K132" i="3"/>
  <c r="I126" i="3"/>
  <c r="A126" i="3"/>
  <c r="AB125" i="3"/>
  <c r="AA125" i="3"/>
  <c r="Z125" i="3"/>
  <c r="U125" i="3"/>
  <c r="W125" i="3" s="1"/>
  <c r="AD125" i="3" s="1"/>
  <c r="T125" i="3"/>
  <c r="S125" i="3"/>
  <c r="Q125" i="3"/>
  <c r="K131" i="3"/>
  <c r="I125" i="3"/>
  <c r="A125" i="3"/>
  <c r="AB124" i="3"/>
  <c r="AA124" i="3"/>
  <c r="Z124" i="3"/>
  <c r="U124" i="3"/>
  <c r="W124" i="3" s="1"/>
  <c r="AD124" i="3" s="1"/>
  <c r="T124" i="3"/>
  <c r="S124" i="3"/>
  <c r="Q124" i="3"/>
  <c r="K130" i="3"/>
  <c r="I124" i="3"/>
  <c r="A124" i="3"/>
  <c r="AB123" i="3"/>
  <c r="AA123" i="3"/>
  <c r="Z123" i="3"/>
  <c r="U123" i="3"/>
  <c r="W123" i="3" s="1"/>
  <c r="AD123" i="3" s="1"/>
  <c r="T123" i="3"/>
  <c r="S123" i="3"/>
  <c r="Q123" i="3"/>
  <c r="K129" i="3"/>
  <c r="I123" i="3"/>
  <c r="A123" i="3"/>
  <c r="AB122" i="3"/>
  <c r="AA122" i="3"/>
  <c r="Z122" i="3"/>
  <c r="U122" i="3"/>
  <c r="W122" i="3" s="1"/>
  <c r="AD122" i="3" s="1"/>
  <c r="T122" i="3"/>
  <c r="S122" i="3"/>
  <c r="Q122" i="3"/>
  <c r="K128" i="3"/>
  <c r="I122" i="3"/>
  <c r="A122" i="3"/>
  <c r="AB121" i="3"/>
  <c r="AA121" i="3"/>
  <c r="Z121" i="3"/>
  <c r="U121" i="3"/>
  <c r="W121" i="3" s="1"/>
  <c r="AD121" i="3" s="1"/>
  <c r="T121" i="3"/>
  <c r="S121" i="3"/>
  <c r="Q121" i="3"/>
  <c r="K127" i="3"/>
  <c r="I121" i="3"/>
  <c r="A121" i="3"/>
  <c r="AB120" i="3"/>
  <c r="AA120" i="3"/>
  <c r="Z120" i="3"/>
  <c r="U120" i="3"/>
  <c r="W120" i="3" s="1"/>
  <c r="AD120" i="3" s="1"/>
  <c r="T120" i="3"/>
  <c r="S120" i="3"/>
  <c r="Q120" i="3"/>
  <c r="K126" i="3"/>
  <c r="I120" i="3"/>
  <c r="A120" i="3"/>
  <c r="AB119" i="3"/>
  <c r="AA119" i="3"/>
  <c r="Z119" i="3"/>
  <c r="U119" i="3"/>
  <c r="W119" i="3" s="1"/>
  <c r="AD119" i="3" s="1"/>
  <c r="T119" i="3"/>
  <c r="S119" i="3"/>
  <c r="Q119" i="3"/>
  <c r="K125" i="3"/>
  <c r="I119" i="3"/>
  <c r="A119" i="3"/>
  <c r="AB118" i="3"/>
  <c r="AA118" i="3"/>
  <c r="Z118" i="3"/>
  <c r="U118" i="3"/>
  <c r="W118" i="3" s="1"/>
  <c r="AD118" i="3" s="1"/>
  <c r="T118" i="3"/>
  <c r="S118" i="3"/>
  <c r="Q118" i="3"/>
  <c r="K124" i="3"/>
  <c r="I118" i="3"/>
  <c r="A118" i="3"/>
  <c r="AB117" i="3"/>
  <c r="AA117" i="3"/>
  <c r="Z117" i="3"/>
  <c r="U117" i="3"/>
  <c r="W117" i="3" s="1"/>
  <c r="AD117" i="3" s="1"/>
  <c r="T117" i="3"/>
  <c r="S117" i="3"/>
  <c r="Q117" i="3"/>
  <c r="K123" i="3"/>
  <c r="I117" i="3"/>
  <c r="A117" i="3"/>
  <c r="AB116" i="3"/>
  <c r="AA116" i="3"/>
  <c r="Z116" i="3"/>
  <c r="U116" i="3"/>
  <c r="W116" i="3" s="1"/>
  <c r="AD116" i="3" s="1"/>
  <c r="T116" i="3"/>
  <c r="S116" i="3"/>
  <c r="Q116" i="3"/>
  <c r="K122" i="3"/>
  <c r="I116" i="3"/>
  <c r="A116" i="3"/>
  <c r="AB115" i="3"/>
  <c r="AA115" i="3"/>
  <c r="Z115" i="3"/>
  <c r="U115" i="3"/>
  <c r="W115" i="3" s="1"/>
  <c r="AD115" i="3" s="1"/>
  <c r="T115" i="3"/>
  <c r="S115" i="3"/>
  <c r="Q115" i="3"/>
  <c r="K121" i="3"/>
  <c r="I115" i="3"/>
  <c r="A115" i="3"/>
  <c r="AB114" i="3"/>
  <c r="AA114" i="3"/>
  <c r="Z114" i="3"/>
  <c r="U114" i="3"/>
  <c r="W114" i="3" s="1"/>
  <c r="AD114" i="3" s="1"/>
  <c r="T114" i="3"/>
  <c r="S114" i="3"/>
  <c r="Q114" i="3"/>
  <c r="K120" i="3"/>
  <c r="I114" i="3"/>
  <c r="A114" i="3"/>
  <c r="AB113" i="3"/>
  <c r="AA113" i="3"/>
  <c r="Z113" i="3"/>
  <c r="U113" i="3"/>
  <c r="W113" i="3" s="1"/>
  <c r="AD113" i="3" s="1"/>
  <c r="T113" i="3"/>
  <c r="S113" i="3"/>
  <c r="Q113" i="3"/>
  <c r="K119" i="3"/>
  <c r="I113" i="3"/>
  <c r="A113" i="3"/>
  <c r="AB112" i="3"/>
  <c r="AA112" i="3"/>
  <c r="Z112" i="3"/>
  <c r="U112" i="3"/>
  <c r="W112" i="3" s="1"/>
  <c r="AD112" i="3" s="1"/>
  <c r="T112" i="3"/>
  <c r="S112" i="3"/>
  <c r="Q112" i="3"/>
  <c r="K118" i="3"/>
  <c r="I112" i="3"/>
  <c r="A112" i="3"/>
  <c r="AB111" i="3"/>
  <c r="AA111" i="3"/>
  <c r="Z111" i="3"/>
  <c r="U111" i="3"/>
  <c r="W111" i="3" s="1"/>
  <c r="AD111" i="3" s="1"/>
  <c r="T111" i="3"/>
  <c r="S111" i="3"/>
  <c r="Q111" i="3"/>
  <c r="K117" i="3"/>
  <c r="I111" i="3"/>
  <c r="A111" i="3"/>
  <c r="AB110" i="3"/>
  <c r="AA110" i="3"/>
  <c r="Z110" i="3"/>
  <c r="U110" i="3"/>
  <c r="W110" i="3" s="1"/>
  <c r="AD110" i="3" s="1"/>
  <c r="T110" i="3"/>
  <c r="S110" i="3"/>
  <c r="Q110" i="3"/>
  <c r="K116" i="3"/>
  <c r="I110" i="3"/>
  <c r="A110" i="3"/>
  <c r="AB109" i="3"/>
  <c r="AA109" i="3"/>
  <c r="Z109" i="3"/>
  <c r="U109" i="3"/>
  <c r="W109" i="3" s="1"/>
  <c r="AD109" i="3" s="1"/>
  <c r="T109" i="3"/>
  <c r="S109" i="3"/>
  <c r="Q109" i="3"/>
  <c r="K115" i="3"/>
  <c r="I109" i="3"/>
  <c r="A109" i="3"/>
  <c r="AB108" i="3"/>
  <c r="AA108" i="3"/>
  <c r="Z108" i="3"/>
  <c r="U108" i="3"/>
  <c r="W108" i="3" s="1"/>
  <c r="AD108" i="3" s="1"/>
  <c r="T108" i="3"/>
  <c r="S108" i="3"/>
  <c r="Q108" i="3"/>
  <c r="K114" i="3"/>
  <c r="I108" i="3"/>
  <c r="A108" i="3"/>
  <c r="AB107" i="3"/>
  <c r="AA107" i="3"/>
  <c r="Z107" i="3"/>
  <c r="U107" i="3"/>
  <c r="W107" i="3" s="1"/>
  <c r="AD107" i="3" s="1"/>
  <c r="T107" i="3"/>
  <c r="S107" i="3"/>
  <c r="Q107" i="3"/>
  <c r="K113" i="3"/>
  <c r="I107" i="3"/>
  <c r="A107" i="3"/>
  <c r="AB106" i="3"/>
  <c r="AA106" i="3"/>
  <c r="Z106" i="3"/>
  <c r="U106" i="3"/>
  <c r="W106" i="3" s="1"/>
  <c r="AD106" i="3" s="1"/>
  <c r="T106" i="3"/>
  <c r="S106" i="3"/>
  <c r="Q106" i="3"/>
  <c r="K112" i="3"/>
  <c r="I106" i="3"/>
  <c r="A106" i="3"/>
  <c r="AB105" i="3"/>
  <c r="AA105" i="3"/>
  <c r="Z105" i="3"/>
  <c r="U105" i="3"/>
  <c r="W105" i="3" s="1"/>
  <c r="AD105" i="3" s="1"/>
  <c r="T105" i="3"/>
  <c r="S105" i="3"/>
  <c r="Q105" i="3"/>
  <c r="K111" i="3"/>
  <c r="I105" i="3"/>
  <c r="A105" i="3"/>
  <c r="AB104" i="3"/>
  <c r="AA104" i="3"/>
  <c r="Z104" i="3"/>
  <c r="U104" i="3"/>
  <c r="W104" i="3" s="1"/>
  <c r="AD104" i="3" s="1"/>
  <c r="T104" i="3"/>
  <c r="S104" i="3"/>
  <c r="Q104" i="3"/>
  <c r="K110" i="3"/>
  <c r="I104" i="3"/>
  <c r="A104" i="3"/>
  <c r="AB103" i="3"/>
  <c r="AA103" i="3"/>
  <c r="Z103" i="3"/>
  <c r="U103" i="3"/>
  <c r="W103" i="3" s="1"/>
  <c r="AD103" i="3" s="1"/>
  <c r="T103" i="3"/>
  <c r="S103" i="3"/>
  <c r="Q103" i="3"/>
  <c r="K109" i="3"/>
  <c r="I103" i="3"/>
  <c r="A103" i="3"/>
  <c r="AB102" i="3"/>
  <c r="AA102" i="3"/>
  <c r="Z102" i="3"/>
  <c r="U102" i="3"/>
  <c r="W102" i="3" s="1"/>
  <c r="AD102" i="3" s="1"/>
  <c r="T102" i="3"/>
  <c r="S102" i="3"/>
  <c r="Q102" i="3"/>
  <c r="K108" i="3"/>
  <c r="I102" i="3"/>
  <c r="A102" i="3"/>
  <c r="AB101" i="3"/>
  <c r="AA101" i="3"/>
  <c r="Z101" i="3"/>
  <c r="W101" i="3"/>
  <c r="AD101" i="3" s="1"/>
  <c r="U101" i="3"/>
  <c r="T101" i="3"/>
  <c r="S101" i="3"/>
  <c r="Q101" i="3"/>
  <c r="R101" i="3" s="1"/>
  <c r="K107" i="3"/>
  <c r="I101" i="3"/>
  <c r="A101" i="3"/>
  <c r="AB100" i="3"/>
  <c r="AA100" i="3"/>
  <c r="Z100" i="3"/>
  <c r="U100" i="3"/>
  <c r="W100" i="3" s="1"/>
  <c r="AD100" i="3" s="1"/>
  <c r="T100" i="3"/>
  <c r="S100" i="3"/>
  <c r="Q100" i="3"/>
  <c r="K106" i="3"/>
  <c r="I100" i="3"/>
  <c r="A100" i="3"/>
  <c r="AB99" i="3"/>
  <c r="AA99" i="3"/>
  <c r="Z99" i="3"/>
  <c r="U99" i="3"/>
  <c r="W99" i="3" s="1"/>
  <c r="AD99" i="3" s="1"/>
  <c r="T99" i="3"/>
  <c r="S99" i="3"/>
  <c r="Q99" i="3"/>
  <c r="K105" i="3"/>
  <c r="I99" i="3"/>
  <c r="A99" i="3"/>
  <c r="AB98" i="3"/>
  <c r="AA98" i="3"/>
  <c r="Z98" i="3"/>
  <c r="U98" i="3"/>
  <c r="W98" i="3" s="1"/>
  <c r="AD98" i="3" s="1"/>
  <c r="T98" i="3"/>
  <c r="S98" i="3"/>
  <c r="Q98" i="3"/>
  <c r="K104" i="3"/>
  <c r="I98" i="3"/>
  <c r="A98" i="3"/>
  <c r="AB97" i="3"/>
  <c r="AA97" i="3"/>
  <c r="Z97" i="3"/>
  <c r="U97" i="3"/>
  <c r="W97" i="3" s="1"/>
  <c r="AD97" i="3" s="1"/>
  <c r="T97" i="3"/>
  <c r="S97" i="3"/>
  <c r="Q97" i="3"/>
  <c r="K103" i="3"/>
  <c r="I97" i="3"/>
  <c r="A97" i="3"/>
  <c r="AB96" i="3"/>
  <c r="AA96" i="3"/>
  <c r="Z96" i="3"/>
  <c r="U96" i="3"/>
  <c r="W96" i="3" s="1"/>
  <c r="AD96" i="3" s="1"/>
  <c r="T96" i="3"/>
  <c r="S96" i="3"/>
  <c r="Q96" i="3"/>
  <c r="K102" i="3"/>
  <c r="I96" i="3"/>
  <c r="A96" i="3"/>
  <c r="AB95" i="3"/>
  <c r="AA95" i="3"/>
  <c r="Z95" i="3"/>
  <c r="U95" i="3"/>
  <c r="W95" i="3" s="1"/>
  <c r="AD95" i="3" s="1"/>
  <c r="T95" i="3"/>
  <c r="S95" i="3"/>
  <c r="Q95" i="3"/>
  <c r="K101" i="3"/>
  <c r="I95" i="3"/>
  <c r="A95" i="3"/>
  <c r="AB94" i="3"/>
  <c r="AA94" i="3"/>
  <c r="Z94" i="3"/>
  <c r="U94" i="3"/>
  <c r="W94" i="3" s="1"/>
  <c r="AD94" i="3" s="1"/>
  <c r="T94" i="3"/>
  <c r="S94" i="3"/>
  <c r="Q94" i="3"/>
  <c r="K100" i="3"/>
  <c r="I94" i="3"/>
  <c r="A94" i="3"/>
  <c r="AB93" i="3"/>
  <c r="AA93" i="3"/>
  <c r="Z93" i="3"/>
  <c r="U93" i="3"/>
  <c r="W93" i="3" s="1"/>
  <c r="AD93" i="3" s="1"/>
  <c r="T93" i="3"/>
  <c r="S93" i="3"/>
  <c r="Q93" i="3"/>
  <c r="K99" i="3"/>
  <c r="I93" i="3"/>
  <c r="A93" i="3"/>
  <c r="AB92" i="3"/>
  <c r="AA92" i="3"/>
  <c r="Z92" i="3"/>
  <c r="U92" i="3"/>
  <c r="W92" i="3" s="1"/>
  <c r="AD92" i="3" s="1"/>
  <c r="T92" i="3"/>
  <c r="S92" i="3"/>
  <c r="Q92" i="3"/>
  <c r="K98" i="3"/>
  <c r="I92" i="3"/>
  <c r="A92" i="3"/>
  <c r="AB91" i="3"/>
  <c r="AA91" i="3"/>
  <c r="Z91" i="3"/>
  <c r="U91" i="3"/>
  <c r="W91" i="3" s="1"/>
  <c r="AD91" i="3" s="1"/>
  <c r="T91" i="3"/>
  <c r="S91" i="3"/>
  <c r="Q91" i="3"/>
  <c r="K97" i="3"/>
  <c r="I91" i="3"/>
  <c r="A91" i="3"/>
  <c r="AB90" i="3"/>
  <c r="AA90" i="3"/>
  <c r="Z90" i="3"/>
  <c r="U90" i="3"/>
  <c r="W90" i="3" s="1"/>
  <c r="AD90" i="3" s="1"/>
  <c r="T90" i="3"/>
  <c r="S90" i="3"/>
  <c r="Q90" i="3"/>
  <c r="K96" i="3"/>
  <c r="I90" i="3"/>
  <c r="A90" i="3"/>
  <c r="AB89" i="3"/>
  <c r="AA89" i="3"/>
  <c r="Z89" i="3"/>
  <c r="U89" i="3"/>
  <c r="W89" i="3" s="1"/>
  <c r="AD89" i="3" s="1"/>
  <c r="T89" i="3"/>
  <c r="S89" i="3"/>
  <c r="Q89" i="3"/>
  <c r="K95" i="3"/>
  <c r="I89" i="3"/>
  <c r="A89" i="3"/>
  <c r="AB88" i="3"/>
  <c r="AA88" i="3"/>
  <c r="Z88" i="3"/>
  <c r="U88" i="3"/>
  <c r="W88" i="3" s="1"/>
  <c r="AD88" i="3" s="1"/>
  <c r="T88" i="3"/>
  <c r="S88" i="3"/>
  <c r="Q88" i="3"/>
  <c r="K94" i="3"/>
  <c r="I88" i="3"/>
  <c r="A88" i="3"/>
  <c r="AB87" i="3"/>
  <c r="AA87" i="3"/>
  <c r="Z87" i="3"/>
  <c r="U87" i="3"/>
  <c r="Y87" i="3" s="1"/>
  <c r="AF87" i="3" s="1"/>
  <c r="T87" i="3"/>
  <c r="S87" i="3"/>
  <c r="Q87" i="3"/>
  <c r="K93" i="3"/>
  <c r="I87" i="3"/>
  <c r="A87" i="3"/>
  <c r="AB86" i="3"/>
  <c r="AA86" i="3"/>
  <c r="Z86" i="3"/>
  <c r="U86" i="3"/>
  <c r="T86" i="3"/>
  <c r="S86" i="3"/>
  <c r="Q86" i="3"/>
  <c r="K92" i="3"/>
  <c r="I86" i="3"/>
  <c r="A86" i="3"/>
  <c r="AB85" i="3"/>
  <c r="AA85" i="3"/>
  <c r="Z85" i="3"/>
  <c r="U85" i="3"/>
  <c r="Y85" i="3" s="1"/>
  <c r="AF85" i="3" s="1"/>
  <c r="T85" i="3"/>
  <c r="S85" i="3"/>
  <c r="Q85" i="3"/>
  <c r="K91" i="3"/>
  <c r="I85" i="3"/>
  <c r="A85" i="3"/>
  <c r="AB84" i="3"/>
  <c r="AA84" i="3"/>
  <c r="Z84" i="3"/>
  <c r="U84" i="3"/>
  <c r="X84" i="3" s="1"/>
  <c r="AE84" i="3" s="1"/>
  <c r="T84" i="3"/>
  <c r="S84" i="3"/>
  <c r="Q84" i="3"/>
  <c r="K90" i="3"/>
  <c r="I84" i="3"/>
  <c r="A84" i="3"/>
  <c r="AB83" i="3"/>
  <c r="AA83" i="3"/>
  <c r="Z83" i="3"/>
  <c r="U83" i="3"/>
  <c r="Y83" i="3" s="1"/>
  <c r="AF83" i="3" s="1"/>
  <c r="T83" i="3"/>
  <c r="S83" i="3"/>
  <c r="Q83" i="3"/>
  <c r="R83" i="3" s="1"/>
  <c r="K89" i="3"/>
  <c r="I83" i="3"/>
  <c r="A83" i="3"/>
  <c r="AB82" i="3"/>
  <c r="AA82" i="3"/>
  <c r="Z82" i="3"/>
  <c r="U82" i="3"/>
  <c r="T82" i="3"/>
  <c r="S82" i="3"/>
  <c r="Q82" i="3"/>
  <c r="K88" i="3"/>
  <c r="I82" i="3"/>
  <c r="A82" i="3"/>
  <c r="AB81" i="3"/>
  <c r="AA81" i="3"/>
  <c r="Z81" i="3"/>
  <c r="U81" i="3"/>
  <c r="Y81" i="3" s="1"/>
  <c r="AF81" i="3" s="1"/>
  <c r="T81" i="3"/>
  <c r="S81" i="3"/>
  <c r="Q81" i="3"/>
  <c r="R81" i="3" s="1"/>
  <c r="K87" i="3"/>
  <c r="I81" i="3"/>
  <c r="A81" i="3"/>
  <c r="AB80" i="3"/>
  <c r="AA80" i="3"/>
  <c r="Z80" i="3"/>
  <c r="U80" i="3"/>
  <c r="X80" i="3" s="1"/>
  <c r="AE80" i="3" s="1"/>
  <c r="T80" i="3"/>
  <c r="S80" i="3"/>
  <c r="Q80" i="3"/>
  <c r="K86" i="3"/>
  <c r="I80" i="3"/>
  <c r="A80" i="3"/>
  <c r="AB79" i="3"/>
  <c r="AA79" i="3"/>
  <c r="Z79" i="3"/>
  <c r="U79" i="3"/>
  <c r="Y79" i="3" s="1"/>
  <c r="AF79" i="3" s="1"/>
  <c r="T79" i="3"/>
  <c r="S79" i="3"/>
  <c r="Q79" i="3"/>
  <c r="R79" i="3" s="1"/>
  <c r="K85" i="3"/>
  <c r="I79" i="3"/>
  <c r="A79" i="3"/>
  <c r="AB78" i="3"/>
  <c r="AA78" i="3"/>
  <c r="Z78" i="3"/>
  <c r="U78" i="3"/>
  <c r="T78" i="3"/>
  <c r="S78" i="3"/>
  <c r="Q78" i="3"/>
  <c r="K84" i="3"/>
  <c r="I78" i="3"/>
  <c r="A78" i="3"/>
  <c r="AB77" i="3"/>
  <c r="AA77" i="3"/>
  <c r="Z77" i="3"/>
  <c r="U77" i="3"/>
  <c r="Y77" i="3" s="1"/>
  <c r="AF77" i="3" s="1"/>
  <c r="T77" i="3"/>
  <c r="S77" i="3"/>
  <c r="Q77" i="3"/>
  <c r="R77" i="3" s="1"/>
  <c r="K83" i="3"/>
  <c r="I77" i="3"/>
  <c r="A77" i="3"/>
  <c r="AB76" i="3"/>
  <c r="AA76" i="3"/>
  <c r="Z76" i="3"/>
  <c r="U76" i="3"/>
  <c r="X76" i="3" s="1"/>
  <c r="AE76" i="3" s="1"/>
  <c r="T76" i="3"/>
  <c r="S76" i="3"/>
  <c r="Q76" i="3"/>
  <c r="K82" i="3"/>
  <c r="I76" i="3"/>
  <c r="A76" i="3"/>
  <c r="AB75" i="3"/>
  <c r="AA75" i="3"/>
  <c r="Z75" i="3"/>
  <c r="U75" i="3"/>
  <c r="Y75" i="3" s="1"/>
  <c r="AF75" i="3" s="1"/>
  <c r="T75" i="3"/>
  <c r="S75" i="3"/>
  <c r="Q75" i="3"/>
  <c r="R75" i="3" s="1"/>
  <c r="K81" i="3"/>
  <c r="I75" i="3"/>
  <c r="A75" i="3"/>
  <c r="AB74" i="3"/>
  <c r="AA74" i="3"/>
  <c r="Z74" i="3"/>
  <c r="U74" i="3"/>
  <c r="T74" i="3"/>
  <c r="S74" i="3"/>
  <c r="Q74" i="3"/>
  <c r="K80" i="3"/>
  <c r="I74" i="3"/>
  <c r="A74" i="3"/>
  <c r="AB73" i="3"/>
  <c r="AA73" i="3"/>
  <c r="Z73" i="3"/>
  <c r="U73" i="3"/>
  <c r="Y73" i="3" s="1"/>
  <c r="AF73" i="3" s="1"/>
  <c r="T73" i="3"/>
  <c r="S73" i="3"/>
  <c r="Q73" i="3"/>
  <c r="R73" i="3" s="1"/>
  <c r="K79" i="3"/>
  <c r="I73" i="3"/>
  <c r="A73" i="3"/>
  <c r="AB72" i="3"/>
  <c r="AA72" i="3"/>
  <c r="Z72" i="3"/>
  <c r="U72" i="3"/>
  <c r="X72" i="3" s="1"/>
  <c r="AE72" i="3" s="1"/>
  <c r="T72" i="3"/>
  <c r="S72" i="3"/>
  <c r="Q72" i="3"/>
  <c r="K78" i="3"/>
  <c r="I72" i="3"/>
  <c r="A72" i="3"/>
  <c r="AB71" i="3"/>
  <c r="AA71" i="3"/>
  <c r="Z71" i="3"/>
  <c r="U71" i="3"/>
  <c r="Y71" i="3" s="1"/>
  <c r="AF71" i="3" s="1"/>
  <c r="T71" i="3"/>
  <c r="S71" i="3"/>
  <c r="Q71" i="3"/>
  <c r="K77" i="3"/>
  <c r="I71" i="3"/>
  <c r="A71" i="3"/>
  <c r="AB70" i="3"/>
  <c r="AA70" i="3"/>
  <c r="Z70" i="3"/>
  <c r="U70" i="3"/>
  <c r="T70" i="3"/>
  <c r="S70" i="3"/>
  <c r="Q70" i="3"/>
  <c r="K76" i="3"/>
  <c r="I70" i="3"/>
  <c r="A70" i="3"/>
  <c r="AB69" i="3"/>
  <c r="AA69" i="3"/>
  <c r="Z69" i="3"/>
  <c r="U69" i="3"/>
  <c r="Y69" i="3" s="1"/>
  <c r="AF69" i="3" s="1"/>
  <c r="T69" i="3"/>
  <c r="S69" i="3"/>
  <c r="Q69" i="3"/>
  <c r="K75" i="3"/>
  <c r="I69" i="3"/>
  <c r="A69" i="3"/>
  <c r="AA68" i="3"/>
  <c r="Z68" i="3"/>
  <c r="U68" i="3"/>
  <c r="K74" i="3"/>
  <c r="A68" i="3"/>
  <c r="AA67" i="3"/>
  <c r="Z67" i="3"/>
  <c r="U67" i="3"/>
  <c r="Y67" i="3" s="1"/>
  <c r="AF67" i="3" s="1"/>
  <c r="K73" i="3"/>
  <c r="A67" i="3"/>
  <c r="AA66" i="3"/>
  <c r="Z66" i="3"/>
  <c r="U66" i="3"/>
  <c r="X66" i="3" s="1"/>
  <c r="AE66" i="3" s="1"/>
  <c r="S66" i="3"/>
  <c r="K72" i="3"/>
  <c r="A66" i="3"/>
  <c r="AB65" i="3"/>
  <c r="Z65" i="3"/>
  <c r="U65" i="3"/>
  <c r="X65" i="3" s="1"/>
  <c r="AE65" i="3" s="1"/>
  <c r="S65" i="3"/>
  <c r="K71" i="3"/>
  <c r="A65" i="3"/>
  <c r="AB64" i="3"/>
  <c r="Z64" i="3"/>
  <c r="U64" i="3"/>
  <c r="AA64" i="3" s="1"/>
  <c r="S64" i="3"/>
  <c r="K70" i="3"/>
  <c r="A64" i="3"/>
  <c r="AB63" i="3"/>
  <c r="Z63" i="3"/>
  <c r="U63" i="3"/>
  <c r="X63" i="3" s="1"/>
  <c r="AE63" i="3" s="1"/>
  <c r="S63" i="3"/>
  <c r="Q63" i="3"/>
  <c r="R63" i="3" s="1"/>
  <c r="K69" i="3"/>
  <c r="A63" i="3"/>
  <c r="AA62" i="3"/>
  <c r="Z62" i="3"/>
  <c r="U62" i="3"/>
  <c r="AB62" i="3" s="1"/>
  <c r="K68" i="3"/>
  <c r="A62" i="3"/>
  <c r="AA61" i="3"/>
  <c r="Z61" i="3"/>
  <c r="U61" i="3"/>
  <c r="S61" i="3"/>
  <c r="Q61" i="3"/>
  <c r="R61" i="3" s="1"/>
  <c r="K67" i="3"/>
  <c r="A61" i="3"/>
  <c r="AB60" i="3"/>
  <c r="Z60" i="3"/>
  <c r="U60" i="3"/>
  <c r="X60" i="3" s="1"/>
  <c r="K66" i="3"/>
  <c r="A60" i="3"/>
  <c r="AA59" i="3"/>
  <c r="Z59" i="3"/>
  <c r="U59" i="3"/>
  <c r="K65" i="3"/>
  <c r="A59" i="3"/>
  <c r="AA58" i="3"/>
  <c r="Z58" i="3"/>
  <c r="U58" i="3"/>
  <c r="Y58" i="3" s="1"/>
  <c r="K64" i="3"/>
  <c r="A58" i="3"/>
  <c r="AA57" i="3"/>
  <c r="Z57" i="3"/>
  <c r="U57" i="3"/>
  <c r="AB57" i="3" s="1"/>
  <c r="Q57" i="3"/>
  <c r="K63" i="3"/>
  <c r="A57" i="3"/>
  <c r="AA56" i="3"/>
  <c r="Z56" i="3"/>
  <c r="U56" i="3"/>
  <c r="X56" i="3" s="1"/>
  <c r="S56" i="3"/>
  <c r="K62" i="3"/>
  <c r="A56" i="3"/>
  <c r="AB55" i="3"/>
  <c r="Z55" i="3"/>
  <c r="U55" i="3"/>
  <c r="X55" i="3" s="1"/>
  <c r="AE55" i="3" s="1"/>
  <c r="Q55" i="3"/>
  <c r="K61" i="3"/>
  <c r="A55" i="3"/>
  <c r="AB54" i="3"/>
  <c r="Z54" i="3"/>
  <c r="U54" i="3"/>
  <c r="X54" i="3" s="1"/>
  <c r="AE54" i="3" s="1"/>
  <c r="S54" i="3"/>
  <c r="K60" i="3"/>
  <c r="A54" i="3"/>
  <c r="AB53" i="3"/>
  <c r="AA53" i="3"/>
  <c r="V53" i="3"/>
  <c r="U53" i="3"/>
  <c r="Y53" i="3" s="1"/>
  <c r="AF53" i="3" s="1"/>
  <c r="S53" i="3"/>
  <c r="Q53" i="3"/>
  <c r="R53" i="3" s="1"/>
  <c r="K59" i="3"/>
  <c r="A53" i="3"/>
  <c r="AA52" i="3"/>
  <c r="Z52" i="3"/>
  <c r="U52" i="3"/>
  <c r="AB52" i="3" s="1"/>
  <c r="K58" i="3"/>
  <c r="A52" i="3"/>
  <c r="AA51" i="3"/>
  <c r="Z51" i="3"/>
  <c r="U51" i="3"/>
  <c r="Y51" i="3" s="1"/>
  <c r="AF51" i="3" s="1"/>
  <c r="S51" i="3"/>
  <c r="K57" i="3"/>
  <c r="A51" i="3"/>
  <c r="AB50" i="3"/>
  <c r="Z50" i="3"/>
  <c r="U50" i="3"/>
  <c r="AA50" i="3" s="1"/>
  <c r="S50" i="3"/>
  <c r="Q50" i="3"/>
  <c r="K56" i="3"/>
  <c r="A50" i="3"/>
  <c r="AA49" i="3"/>
  <c r="Z49" i="3"/>
  <c r="U49" i="3"/>
  <c r="AB49" i="3" s="1"/>
  <c r="S49" i="3"/>
  <c r="K55" i="3"/>
  <c r="A49" i="3"/>
  <c r="AA48" i="3"/>
  <c r="Z48" i="3"/>
  <c r="U48" i="3"/>
  <c r="X48" i="3" s="1"/>
  <c r="AE48" i="3" s="1"/>
  <c r="K54" i="3"/>
  <c r="A48" i="3"/>
  <c r="AA47" i="3"/>
  <c r="Z47" i="3"/>
  <c r="U47" i="3"/>
  <c r="AB47" i="3" s="1"/>
  <c r="S47" i="3"/>
  <c r="Q47" i="3"/>
  <c r="R47" i="3" s="1"/>
  <c r="K53" i="3"/>
  <c r="A47" i="3"/>
  <c r="AA46" i="3"/>
  <c r="Z46" i="3"/>
  <c r="U46" i="3"/>
  <c r="AB46" i="3" s="1"/>
  <c r="K52" i="3"/>
  <c r="A46" i="3"/>
  <c r="AB45" i="3"/>
  <c r="Z45" i="3"/>
  <c r="U45" i="3"/>
  <c r="X45" i="3" s="1"/>
  <c r="AE45" i="3" s="1"/>
  <c r="K51" i="3"/>
  <c r="A45" i="3"/>
  <c r="AA44" i="3"/>
  <c r="Z44" i="3"/>
  <c r="U44" i="3"/>
  <c r="AB44" i="3" s="1"/>
  <c r="K50" i="3"/>
  <c r="A44" i="3"/>
  <c r="AA43" i="3"/>
  <c r="Z43" i="3"/>
  <c r="U43" i="3"/>
  <c r="K49" i="3"/>
  <c r="A43" i="3"/>
  <c r="AB42" i="3"/>
  <c r="Z42" i="3"/>
  <c r="U42" i="3"/>
  <c r="K48" i="3"/>
  <c r="A42" i="3"/>
  <c r="AB41" i="3"/>
  <c r="Z41" i="3"/>
  <c r="U41" i="3"/>
  <c r="X41" i="3" s="1"/>
  <c r="AE41" i="3" s="1"/>
  <c r="S41" i="3"/>
  <c r="K47" i="3"/>
  <c r="A41" i="3"/>
  <c r="AA40" i="3"/>
  <c r="Z40" i="3"/>
  <c r="U40" i="3"/>
  <c r="Y40" i="3" s="1"/>
  <c r="AF40" i="3" s="1"/>
  <c r="S40" i="3"/>
  <c r="K46" i="3"/>
  <c r="A40" i="3"/>
  <c r="AB39" i="3"/>
  <c r="Z39" i="3"/>
  <c r="U39" i="3"/>
  <c r="X39" i="3" s="1"/>
  <c r="AE39" i="3" s="1"/>
  <c r="S39" i="3"/>
  <c r="Q39" i="3"/>
  <c r="R39" i="3" s="1"/>
  <c r="K45" i="3"/>
  <c r="A39" i="3"/>
  <c r="AA38" i="3"/>
  <c r="Z38" i="3"/>
  <c r="U38" i="3"/>
  <c r="AB38" i="3" s="1"/>
  <c r="Q38" i="3"/>
  <c r="K44" i="3"/>
  <c r="A38" i="3"/>
  <c r="AA37" i="3"/>
  <c r="Z37" i="3"/>
  <c r="U37" i="3"/>
  <c r="X37" i="3" s="1"/>
  <c r="AE37" i="3" s="1"/>
  <c r="K43" i="3"/>
  <c r="A37" i="3"/>
  <c r="AB36" i="3"/>
  <c r="AA36" i="3"/>
  <c r="U36" i="3"/>
  <c r="Z36" i="3" s="1"/>
  <c r="K42" i="3"/>
  <c r="A36" i="3"/>
  <c r="AA35" i="3"/>
  <c r="Z35" i="3"/>
  <c r="U35" i="3"/>
  <c r="S35" i="3"/>
  <c r="K41" i="3"/>
  <c r="A35" i="3"/>
  <c r="AA34" i="3"/>
  <c r="Z34" i="3"/>
  <c r="U34" i="3"/>
  <c r="Y34" i="3" s="1"/>
  <c r="AF34" i="3" s="1"/>
  <c r="S34" i="3"/>
  <c r="K40" i="3"/>
  <c r="A34" i="3"/>
  <c r="AA33" i="3"/>
  <c r="Z33" i="3"/>
  <c r="U33" i="3"/>
  <c r="AB33" i="3" s="1"/>
  <c r="K39" i="3"/>
  <c r="A33" i="3"/>
  <c r="AB32" i="3"/>
  <c r="AA32" i="3"/>
  <c r="U32" i="3"/>
  <c r="X32" i="3" s="1"/>
  <c r="AE32" i="3" s="1"/>
  <c r="K38" i="3"/>
  <c r="A32" i="3"/>
  <c r="AA31" i="3"/>
  <c r="Z31" i="3"/>
  <c r="U31" i="3"/>
  <c r="AB31" i="3" s="1"/>
  <c r="S31" i="3"/>
  <c r="K37" i="3"/>
  <c r="A31" i="3"/>
  <c r="AB30" i="3"/>
  <c r="Z30" i="3"/>
  <c r="U30" i="3"/>
  <c r="X30" i="3" s="1"/>
  <c r="AE30" i="3" s="1"/>
  <c r="K36" i="3"/>
  <c r="A30" i="3"/>
  <c r="AB29" i="3"/>
  <c r="Z29" i="3"/>
  <c r="U29" i="3"/>
  <c r="AA29" i="3" s="1"/>
  <c r="A29" i="3"/>
  <c r="AA28" i="3"/>
  <c r="Z28" i="3"/>
  <c r="U28" i="3"/>
  <c r="AB28" i="3" s="1"/>
  <c r="S28" i="3"/>
  <c r="A28" i="3"/>
  <c r="AA27" i="3"/>
  <c r="Z27" i="3"/>
  <c r="U27" i="3"/>
  <c r="S27" i="3"/>
  <c r="A27" i="3"/>
  <c r="AA26" i="3"/>
  <c r="Z26" i="3"/>
  <c r="U26" i="3"/>
  <c r="AB26" i="3" s="1"/>
  <c r="A26" i="3"/>
  <c r="AA25" i="3"/>
  <c r="Z25" i="3"/>
  <c r="U25" i="3"/>
  <c r="AB25" i="3" s="1"/>
  <c r="S25" i="3"/>
  <c r="Q25" i="3"/>
  <c r="A25" i="3"/>
  <c r="AB24" i="3"/>
  <c r="Z24" i="3"/>
  <c r="U24" i="3"/>
  <c r="X24" i="3" s="1"/>
  <c r="AE24" i="3" s="1"/>
  <c r="S24" i="3"/>
  <c r="A24" i="3"/>
  <c r="AB23" i="3"/>
  <c r="Z23" i="3"/>
  <c r="U23" i="3"/>
  <c r="X23" i="3" s="1"/>
  <c r="AE23" i="3" s="1"/>
  <c r="A23" i="3"/>
  <c r="AA22" i="3"/>
  <c r="Z22" i="3"/>
  <c r="U22" i="3"/>
  <c r="AB22" i="3" s="1"/>
  <c r="S22" i="3"/>
  <c r="A22" i="3"/>
  <c r="AA21" i="3"/>
  <c r="Z21" i="3"/>
  <c r="U21" i="3"/>
  <c r="AB21" i="3" s="1"/>
  <c r="A21" i="3"/>
  <c r="AB20" i="3"/>
  <c r="Z20" i="3"/>
  <c r="U20" i="3"/>
  <c r="X20" i="3" s="1"/>
  <c r="AE20" i="3" s="1"/>
  <c r="S20" i="3"/>
  <c r="A20" i="3"/>
  <c r="AA19" i="3"/>
  <c r="Z19" i="3"/>
  <c r="U19" i="3"/>
  <c r="AB19" i="3" s="1"/>
  <c r="A19" i="3"/>
  <c r="AA18" i="3"/>
  <c r="Z18" i="3"/>
  <c r="U18" i="3"/>
  <c r="AB18" i="3" s="1"/>
  <c r="A18" i="3"/>
  <c r="AB17" i="3"/>
  <c r="Z17" i="3"/>
  <c r="U17" i="3"/>
  <c r="AA17" i="3" s="1"/>
  <c r="A17" i="3"/>
  <c r="AB16" i="3"/>
  <c r="Z16" i="3"/>
  <c r="U16" i="3"/>
  <c r="AA16" i="3" s="1"/>
  <c r="S16" i="3"/>
  <c r="A16" i="3"/>
  <c r="AA15" i="3"/>
  <c r="Z15" i="3"/>
  <c r="U15" i="3"/>
  <c r="S15" i="3"/>
  <c r="A15" i="3"/>
  <c r="AB14" i="3"/>
  <c r="Z14" i="3"/>
  <c r="U14" i="3"/>
  <c r="AA14" i="3" s="1"/>
  <c r="A14" i="3"/>
  <c r="AA13" i="3"/>
  <c r="Z13" i="3"/>
  <c r="U13" i="3"/>
  <c r="S13" i="3"/>
  <c r="A13" i="3"/>
  <c r="AB12" i="3"/>
  <c r="AA12" i="3"/>
  <c r="U12" i="3"/>
  <c r="X12" i="3" s="1"/>
  <c r="AE12" i="3" s="1"/>
  <c r="A12" i="3"/>
  <c r="AB11" i="3"/>
  <c r="Z11" i="3"/>
  <c r="U11" i="3"/>
  <c r="X11" i="3" s="1"/>
  <c r="AE11" i="3" s="1"/>
  <c r="S11" i="3"/>
  <c r="A11" i="3"/>
  <c r="AA10" i="3"/>
  <c r="Z10" i="3"/>
  <c r="U10" i="3"/>
  <c r="Y10" i="3" s="1"/>
  <c r="AF10" i="3" s="1"/>
  <c r="A10" i="3"/>
  <c r="AB9" i="3"/>
  <c r="AA9" i="3"/>
  <c r="U9" i="3"/>
  <c r="X9" i="3" s="1"/>
  <c r="AE9" i="3" s="1"/>
  <c r="A9" i="3"/>
  <c r="AA8" i="3"/>
  <c r="Z8" i="3"/>
  <c r="U8" i="3"/>
  <c r="S8" i="3"/>
  <c r="A8" i="3"/>
  <c r="AB7" i="3"/>
  <c r="AA7" i="3"/>
  <c r="U7" i="3"/>
  <c r="X7" i="3" s="1"/>
  <c r="AE7" i="3" s="1"/>
  <c r="A7" i="3"/>
  <c r="AA6" i="3"/>
  <c r="Z6" i="3"/>
  <c r="U6" i="3"/>
  <c r="Y6" i="3" s="1"/>
  <c r="AF6" i="3" s="1"/>
  <c r="Q6" i="3"/>
  <c r="A6" i="3"/>
  <c r="AB5" i="3"/>
  <c r="AA5" i="3"/>
  <c r="U5" i="3"/>
  <c r="X5" i="3" s="1"/>
  <c r="AE5" i="3" s="1"/>
  <c r="S5" i="3"/>
  <c r="A5" i="3"/>
  <c r="AB4" i="3"/>
  <c r="Z4" i="3"/>
  <c r="U4" i="3"/>
  <c r="X4" i="3" s="1"/>
  <c r="AE4" i="3" s="1"/>
  <c r="A4" i="3"/>
  <c r="AB3" i="3"/>
  <c r="Z3" i="3"/>
  <c r="U3" i="3"/>
  <c r="AA3" i="3" s="1"/>
  <c r="S3" i="3"/>
  <c r="Q3" i="3"/>
  <c r="A3" i="3"/>
  <c r="G1" i="3"/>
  <c r="M29" i="3" s="1"/>
  <c r="F22" i="2" s="1"/>
  <c r="D1" i="3"/>
  <c r="M12" i="3" s="1"/>
  <c r="F9" i="2" s="1"/>
  <c r="Q30" i="3" l="1"/>
  <c r="R30" i="3" s="1"/>
  <c r="R38" i="3"/>
  <c r="K27" i="4"/>
  <c r="BY27" i="4"/>
  <c r="CC27" i="4"/>
  <c r="G28" i="4"/>
  <c r="BZ15" i="4"/>
  <c r="BX15" i="4"/>
  <c r="BZ21" i="4"/>
  <c r="Q16" i="3"/>
  <c r="R16" i="3" s="1"/>
  <c r="Q28" i="3"/>
  <c r="R28" i="3" s="1"/>
  <c r="Q40" i="3"/>
  <c r="R40" i="3" s="1"/>
  <c r="R57" i="3"/>
  <c r="Q64" i="3"/>
  <c r="R64" i="3" s="1"/>
  <c r="G15" i="4"/>
  <c r="BX25" i="4"/>
  <c r="BX21" i="4"/>
  <c r="AG109" i="3"/>
  <c r="E3" i="5"/>
  <c r="BZ27" i="4"/>
  <c r="Q18" i="3"/>
  <c r="R18" i="3" s="1"/>
  <c r="H7" i="3"/>
  <c r="Q49" i="3"/>
  <c r="R49" i="3" s="1"/>
  <c r="R50" i="3"/>
  <c r="R133" i="3"/>
  <c r="D9" i="2"/>
  <c r="F76" i="2"/>
  <c r="F81" i="2" s="1"/>
  <c r="F33" i="2"/>
  <c r="F78" i="2"/>
  <c r="D22" i="2"/>
  <c r="D78" i="2" s="1"/>
  <c r="R80" i="3"/>
  <c r="V81" i="3"/>
  <c r="R117" i="3"/>
  <c r="R3" i="3"/>
  <c r="R6" i="3"/>
  <c r="Q31" i="3"/>
  <c r="R31" i="3" s="1"/>
  <c r="V83" i="3"/>
  <c r="BX27" i="4"/>
  <c r="CB27" i="4"/>
  <c r="H3" i="3"/>
  <c r="Q19" i="3"/>
  <c r="R19" i="3" s="1"/>
  <c r="R55" i="3"/>
  <c r="Q58" i="3"/>
  <c r="R58" i="3" s="1"/>
  <c r="S4" i="3"/>
  <c r="S6" i="3"/>
  <c r="S7" i="3"/>
  <c r="S9" i="3"/>
  <c r="S10" i="3"/>
  <c r="S12" i="3"/>
  <c r="S14" i="3"/>
  <c r="S17" i="3"/>
  <c r="S18" i="3"/>
  <c r="S19" i="3"/>
  <c r="S21" i="3"/>
  <c r="S23" i="3"/>
  <c r="S26" i="3"/>
  <c r="S29" i="3"/>
  <c r="S30" i="3"/>
  <c r="H11" i="3"/>
  <c r="S32" i="3"/>
  <c r="S33" i="3"/>
  <c r="S36" i="3"/>
  <c r="S37" i="3"/>
  <c r="S38" i="3"/>
  <c r="S42" i="3"/>
  <c r="S43" i="3"/>
  <c r="S44" i="3"/>
  <c r="S45" i="3"/>
  <c r="S46" i="3"/>
  <c r="S48" i="3"/>
  <c r="S52" i="3"/>
  <c r="S55" i="3"/>
  <c r="S57" i="3"/>
  <c r="S58" i="3"/>
  <c r="S59" i="3"/>
  <c r="S60" i="3"/>
  <c r="S62" i="3"/>
  <c r="S67" i="3"/>
  <c r="R93" i="3"/>
  <c r="R109" i="3"/>
  <c r="R125" i="3"/>
  <c r="R141" i="3"/>
  <c r="Q10" i="3"/>
  <c r="R10" i="3" s="1"/>
  <c r="Q44" i="3"/>
  <c r="R44" i="3" s="1"/>
  <c r="Q60" i="3"/>
  <c r="R60" i="3" s="1"/>
  <c r="Q67" i="3"/>
  <c r="R67" i="3" s="1"/>
  <c r="Q14" i="3"/>
  <c r="R14" i="3" s="1"/>
  <c r="Q22" i="3"/>
  <c r="R22" i="3" s="1"/>
  <c r="Q41" i="3"/>
  <c r="R41" i="3" s="1"/>
  <c r="Q46" i="3"/>
  <c r="R46" i="3" s="1"/>
  <c r="Q51" i="3"/>
  <c r="R51" i="3" s="1"/>
  <c r="Q62" i="3"/>
  <c r="R62" i="3" s="1"/>
  <c r="Q65" i="3"/>
  <c r="R65" i="3" s="1"/>
  <c r="V14" i="3"/>
  <c r="V16" i="3"/>
  <c r="V29" i="3"/>
  <c r="H23" i="3"/>
  <c r="V58" i="3"/>
  <c r="R69" i="3"/>
  <c r="R71" i="3"/>
  <c r="R72" i="3"/>
  <c r="V73" i="3"/>
  <c r="V75" i="3"/>
  <c r="R85" i="3"/>
  <c r="R87" i="3"/>
  <c r="R88" i="3"/>
  <c r="R89" i="3"/>
  <c r="R97" i="3"/>
  <c r="R105" i="3"/>
  <c r="R113" i="3"/>
  <c r="R121" i="3"/>
  <c r="R129" i="3"/>
  <c r="R137" i="3"/>
  <c r="R145" i="3"/>
  <c r="R146" i="3"/>
  <c r="R147" i="3"/>
  <c r="R148" i="3"/>
  <c r="R149" i="3"/>
  <c r="R150" i="3"/>
  <c r="R151" i="3"/>
  <c r="R152" i="3"/>
  <c r="V152" i="3"/>
  <c r="Q20" i="3"/>
  <c r="R20" i="3" s="1"/>
  <c r="Q21" i="3"/>
  <c r="R21" i="3" s="1"/>
  <c r="Q29" i="3"/>
  <c r="R29" i="3" s="1"/>
  <c r="Q33" i="3"/>
  <c r="R33" i="3" s="1"/>
  <c r="Q34" i="3"/>
  <c r="R34" i="3" s="1"/>
  <c r="Q36" i="3"/>
  <c r="R36" i="3" s="1"/>
  <c r="Q52" i="3"/>
  <c r="R52" i="3" s="1"/>
  <c r="Q54" i="3"/>
  <c r="R54" i="3" s="1"/>
  <c r="AB6" i="3"/>
  <c r="Q23" i="3"/>
  <c r="R23" i="3" s="1"/>
  <c r="R25" i="3"/>
  <c r="AB34" i="3"/>
  <c r="AB40" i="3"/>
  <c r="V50" i="3"/>
  <c r="CC12" i="4" s="1"/>
  <c r="V51" i="3"/>
  <c r="Z53" i="3"/>
  <c r="AB58" i="3"/>
  <c r="V64" i="3"/>
  <c r="V67" i="3"/>
  <c r="V69" i="3"/>
  <c r="V71" i="3"/>
  <c r="R76" i="3"/>
  <c r="V77" i="3"/>
  <c r="V79" i="3"/>
  <c r="R84" i="3"/>
  <c r="V85" i="3"/>
  <c r="V87" i="3"/>
  <c r="R91" i="3"/>
  <c r="R95" i="3"/>
  <c r="R99" i="3"/>
  <c r="R103" i="3"/>
  <c r="R107" i="3"/>
  <c r="R111" i="3"/>
  <c r="R115" i="3"/>
  <c r="R119" i="3"/>
  <c r="R123" i="3"/>
  <c r="R127" i="3"/>
  <c r="R131" i="3"/>
  <c r="R135" i="3"/>
  <c r="R139" i="3"/>
  <c r="R143" i="3"/>
  <c r="Q17" i="3"/>
  <c r="R17" i="3" s="1"/>
  <c r="Q24" i="3"/>
  <c r="R24" i="3" s="1"/>
  <c r="Q26" i="3"/>
  <c r="R26" i="3" s="1"/>
  <c r="H5" i="3"/>
  <c r="V6" i="3"/>
  <c r="H12" i="3"/>
  <c r="V17" i="3"/>
  <c r="V34" i="3"/>
  <c r="V40" i="3"/>
  <c r="AB51" i="3"/>
  <c r="AB67" i="3"/>
  <c r="Y8" i="3"/>
  <c r="AF8" i="3" s="1"/>
  <c r="AB8" i="3"/>
  <c r="V8" i="3"/>
  <c r="Q8" i="3"/>
  <c r="R8" i="3" s="1"/>
  <c r="Y13" i="3"/>
  <c r="AF13" i="3" s="1"/>
  <c r="AB13" i="3"/>
  <c r="V13" i="3"/>
  <c r="Q13" i="3"/>
  <c r="R13" i="3" s="1"/>
  <c r="Y15" i="3"/>
  <c r="AF15" i="3" s="1"/>
  <c r="AB15" i="3"/>
  <c r="V15" i="3"/>
  <c r="Q15" i="3"/>
  <c r="R15" i="3" s="1"/>
  <c r="Y27" i="3"/>
  <c r="AF27" i="3" s="1"/>
  <c r="AB27" i="3"/>
  <c r="V27" i="3"/>
  <c r="CG17" i="4" s="1"/>
  <c r="CG21" i="4" s="1"/>
  <c r="Q27" i="3"/>
  <c r="R27" i="3" s="1"/>
  <c r="H30" i="3"/>
  <c r="AC30" i="3" s="1"/>
  <c r="H28" i="3"/>
  <c r="AC28" i="3" s="1"/>
  <c r="B19" i="5" s="1"/>
  <c r="H24" i="3"/>
  <c r="AC24" i="3" s="1"/>
  <c r="H21" i="3"/>
  <c r="AC21" i="3" s="1"/>
  <c r="H18" i="3"/>
  <c r="AC18" i="3" s="1"/>
  <c r="H17" i="3"/>
  <c r="AC17" i="3" s="1"/>
  <c r="H16" i="3"/>
  <c r="AC16" i="3" s="1"/>
  <c r="H14" i="3"/>
  <c r="AC14" i="3" s="1"/>
  <c r="H10" i="3"/>
  <c r="AC10" i="3" s="1"/>
  <c r="H6" i="3"/>
  <c r="AC6" i="3" s="1"/>
  <c r="Y35" i="3"/>
  <c r="AF35" i="3" s="1"/>
  <c r="AB35" i="3"/>
  <c r="V35" i="3"/>
  <c r="Q35" i="3"/>
  <c r="R35" i="3" s="1"/>
  <c r="AA42" i="3"/>
  <c r="V42" i="3"/>
  <c r="CF11" i="4" s="1"/>
  <c r="CF15" i="4" s="1"/>
  <c r="Q42" i="3"/>
  <c r="R42" i="3" s="1"/>
  <c r="Y43" i="3"/>
  <c r="AF43" i="3" s="1"/>
  <c r="AB43" i="3"/>
  <c r="V43" i="3"/>
  <c r="Q43" i="3"/>
  <c r="R43" i="3" s="1"/>
  <c r="CC15" i="4"/>
  <c r="Y59" i="3"/>
  <c r="AF59" i="3" s="1"/>
  <c r="AB59" i="3"/>
  <c r="V59" i="3"/>
  <c r="Q59" i="3"/>
  <c r="R59" i="3" s="1"/>
  <c r="Y61" i="3"/>
  <c r="AF61" i="3" s="1"/>
  <c r="AB61" i="3"/>
  <c r="V61" i="3"/>
  <c r="CB18" i="4" s="1"/>
  <c r="CB21" i="4" s="1"/>
  <c r="Y68" i="3"/>
  <c r="AB68" i="3"/>
  <c r="V68" i="3"/>
  <c r="Q68" i="3"/>
  <c r="R68" i="3" s="1"/>
  <c r="Y70" i="3"/>
  <c r="AF70" i="3" s="1"/>
  <c r="V70" i="3"/>
  <c r="Y74" i="3"/>
  <c r="AF74" i="3" s="1"/>
  <c r="V74" i="3"/>
  <c r="Y78" i="3"/>
  <c r="AF78" i="3" s="1"/>
  <c r="V78" i="3"/>
  <c r="Y82" i="3"/>
  <c r="AF82" i="3" s="1"/>
  <c r="V82" i="3"/>
  <c r="Y86" i="3"/>
  <c r="AF86" i="3" s="1"/>
  <c r="V86" i="3"/>
  <c r="AA4" i="3"/>
  <c r="V4" i="3"/>
  <c r="BU11" i="4" s="1"/>
  <c r="Q4" i="3"/>
  <c r="R4" i="3" s="1"/>
  <c r="Y5" i="3"/>
  <c r="AF5" i="3" s="1"/>
  <c r="Z5" i="3"/>
  <c r="V5" i="3"/>
  <c r="BV8" i="4" s="1"/>
  <c r="Q5" i="3"/>
  <c r="R5" i="3" s="1"/>
  <c r="Y7" i="3"/>
  <c r="AF7" i="3" s="1"/>
  <c r="Z7" i="3"/>
  <c r="V7" i="3"/>
  <c r="BU6" i="4" s="1"/>
  <c r="Q7" i="3"/>
  <c r="R7" i="3" s="1"/>
  <c r="Y9" i="3"/>
  <c r="AF9" i="3" s="1"/>
  <c r="Z9" i="3"/>
  <c r="V9" i="3"/>
  <c r="BU7" i="4" s="1"/>
  <c r="Q9" i="3"/>
  <c r="R9" i="3" s="1"/>
  <c r="AA11" i="3"/>
  <c r="V11" i="3"/>
  <c r="Q11" i="3"/>
  <c r="R11" i="3" s="1"/>
  <c r="Y12" i="3"/>
  <c r="AF12" i="3" s="1"/>
  <c r="Z12" i="3"/>
  <c r="V12" i="3"/>
  <c r="BW6" i="4" s="1"/>
  <c r="Q12" i="3"/>
  <c r="R12" i="3" s="1"/>
  <c r="Y32" i="3"/>
  <c r="AF32" i="3" s="1"/>
  <c r="Z32" i="3"/>
  <c r="V32" i="3"/>
  <c r="BW7" i="4" s="1"/>
  <c r="Q32" i="3"/>
  <c r="R32" i="3" s="1"/>
  <c r="Y37" i="3"/>
  <c r="AF37" i="3" s="1"/>
  <c r="AB37" i="3"/>
  <c r="V37" i="3"/>
  <c r="Q37" i="3"/>
  <c r="R37" i="3" s="1"/>
  <c r="AA45" i="3"/>
  <c r="V45" i="3"/>
  <c r="Q45" i="3"/>
  <c r="R45" i="3" s="1"/>
  <c r="Y48" i="3"/>
  <c r="AF48" i="3" s="1"/>
  <c r="AB48" i="3"/>
  <c r="V48" i="3"/>
  <c r="Q48" i="3"/>
  <c r="R48" i="3" s="1"/>
  <c r="Y56" i="3"/>
  <c r="AF56" i="3" s="1"/>
  <c r="AB56" i="3"/>
  <c r="V56" i="3"/>
  <c r="Q56" i="3"/>
  <c r="R56" i="3" s="1"/>
  <c r="Y66" i="3"/>
  <c r="AF66" i="3" s="1"/>
  <c r="AB66" i="3"/>
  <c r="V66" i="3"/>
  <c r="Q66" i="3"/>
  <c r="R66" i="3" s="1"/>
  <c r="Y72" i="3"/>
  <c r="AF72" i="3" s="1"/>
  <c r="V72" i="3"/>
  <c r="Y76" i="3"/>
  <c r="AF76" i="3" s="1"/>
  <c r="V76" i="3"/>
  <c r="Y80" i="3"/>
  <c r="AF80" i="3" s="1"/>
  <c r="V80" i="3"/>
  <c r="Y84" i="3"/>
  <c r="AF84" i="3" s="1"/>
  <c r="V84" i="3"/>
  <c r="X8" i="3"/>
  <c r="AE8" i="3" s="1"/>
  <c r="X13" i="3"/>
  <c r="AE13" i="3" s="1"/>
  <c r="X15" i="3"/>
  <c r="AE15" i="3" s="1"/>
  <c r="H20" i="3"/>
  <c r="AC20" i="3" s="1"/>
  <c r="H25" i="3"/>
  <c r="AC25" i="3" s="1"/>
  <c r="X27" i="3"/>
  <c r="X35" i="3"/>
  <c r="X42" i="3"/>
  <c r="X43" i="3"/>
  <c r="X59" i="3"/>
  <c r="AE59" i="3" s="1"/>
  <c r="X61" i="3"/>
  <c r="AE61" i="3" s="1"/>
  <c r="X68" i="3"/>
  <c r="AE68" i="3" s="1"/>
  <c r="R70" i="3"/>
  <c r="X70" i="3"/>
  <c r="AE70" i="3" s="1"/>
  <c r="R74" i="3"/>
  <c r="X74" i="3"/>
  <c r="AE74" i="3" s="1"/>
  <c r="R78" i="3"/>
  <c r="X78" i="3"/>
  <c r="AE78" i="3" s="1"/>
  <c r="R82" i="3"/>
  <c r="X82" i="3"/>
  <c r="AE82" i="3" s="1"/>
  <c r="R86" i="3"/>
  <c r="X86" i="3"/>
  <c r="AE86" i="3" s="1"/>
  <c r="X6" i="3"/>
  <c r="X14" i="3"/>
  <c r="AE14" i="3" s="1"/>
  <c r="X16" i="3"/>
  <c r="AE16" i="3" s="1"/>
  <c r="X17" i="3"/>
  <c r="AE17" i="3" s="1"/>
  <c r="X29" i="3"/>
  <c r="AE29" i="3" s="1"/>
  <c r="X34" i="3"/>
  <c r="X40" i="3"/>
  <c r="X50" i="3"/>
  <c r="AE50" i="3" s="1"/>
  <c r="X51" i="3"/>
  <c r="AE51" i="3" s="1"/>
  <c r="X53" i="3"/>
  <c r="AE53" i="3" s="1"/>
  <c r="X58" i="3"/>
  <c r="AE58" i="3" s="1"/>
  <c r="X64" i="3"/>
  <c r="AE64" i="3" s="1"/>
  <c r="X67" i="3"/>
  <c r="X69" i="3"/>
  <c r="AE69" i="3" s="1"/>
  <c r="X71" i="3"/>
  <c r="AE71" i="3" s="1"/>
  <c r="X73" i="3"/>
  <c r="AE73" i="3" s="1"/>
  <c r="X75" i="3"/>
  <c r="AE75" i="3" s="1"/>
  <c r="X77" i="3"/>
  <c r="AE77" i="3" s="1"/>
  <c r="X79" i="3"/>
  <c r="AE79" i="3" s="1"/>
  <c r="X81" i="3"/>
  <c r="AE81" i="3" s="1"/>
  <c r="X83" i="3"/>
  <c r="AE83" i="3" s="1"/>
  <c r="X85" i="3"/>
  <c r="AE85" i="3" s="1"/>
  <c r="X87" i="3"/>
  <c r="AE87" i="3" s="1"/>
  <c r="R90" i="3"/>
  <c r="R92" i="3"/>
  <c r="R94" i="3"/>
  <c r="R96" i="3"/>
  <c r="R98" i="3"/>
  <c r="R100" i="3"/>
  <c r="R102" i="3"/>
  <c r="R104" i="3"/>
  <c r="R106" i="3"/>
  <c r="R108" i="3"/>
  <c r="R110" i="3"/>
  <c r="R112" i="3"/>
  <c r="R114" i="3"/>
  <c r="R116" i="3"/>
  <c r="R118" i="3"/>
  <c r="R120" i="3"/>
  <c r="R122" i="3"/>
  <c r="R124" i="3"/>
  <c r="R126" i="3"/>
  <c r="R128" i="3"/>
  <c r="R130" i="3"/>
  <c r="R132" i="3"/>
  <c r="R134" i="3"/>
  <c r="R136" i="3"/>
  <c r="R138" i="3"/>
  <c r="R140" i="3"/>
  <c r="R142" i="3"/>
  <c r="R144" i="3"/>
  <c r="X152" i="3"/>
  <c r="AE152" i="3" s="1"/>
  <c r="BX29" i="4"/>
  <c r="BZ29" i="4"/>
  <c r="D26" i="4"/>
  <c r="H26" i="4"/>
  <c r="L26" i="4"/>
  <c r="D28" i="4"/>
  <c r="F28" i="4"/>
  <c r="H28" i="4"/>
  <c r="J28" i="4"/>
  <c r="L28" i="4"/>
  <c r="CL9" i="4"/>
  <c r="N25" i="4"/>
  <c r="N9" i="4"/>
  <c r="R25" i="4"/>
  <c r="R9" i="4"/>
  <c r="E25" i="4"/>
  <c r="E9" i="4"/>
  <c r="G25" i="4"/>
  <c r="G9" i="4"/>
  <c r="I25" i="4"/>
  <c r="I9" i="4"/>
  <c r="K25" i="4"/>
  <c r="K9" i="4"/>
  <c r="M25" i="4"/>
  <c r="M9" i="4"/>
  <c r="O25" i="4"/>
  <c r="O9" i="4"/>
  <c r="Q25" i="4"/>
  <c r="Q9" i="4"/>
  <c r="S25" i="4"/>
  <c r="S9" i="4"/>
  <c r="U25" i="4"/>
  <c r="U9" i="4"/>
  <c r="D25" i="4"/>
  <c r="D9" i="4"/>
  <c r="F25" i="4"/>
  <c r="F9" i="4"/>
  <c r="H25" i="4"/>
  <c r="H9" i="4"/>
  <c r="J25" i="4"/>
  <c r="J9" i="4"/>
  <c r="L25" i="4"/>
  <c r="L9" i="4"/>
  <c r="P25" i="4"/>
  <c r="P9" i="4"/>
  <c r="T25" i="4"/>
  <c r="T9" i="4"/>
  <c r="V25" i="4"/>
  <c r="V9" i="4"/>
  <c r="BW25" i="4"/>
  <c r="BY9" i="4"/>
  <c r="CA25" i="4"/>
  <c r="CA29" i="4" s="1"/>
  <c r="CA9" i="4"/>
  <c r="CC25" i="4"/>
  <c r="CC9" i="4"/>
  <c r="CE9" i="4"/>
  <c r="CG9" i="4"/>
  <c r="CI9" i="4"/>
  <c r="CK9" i="4"/>
  <c r="CM25" i="4"/>
  <c r="CM29" i="4" s="1"/>
  <c r="CM9" i="4"/>
  <c r="E26" i="4"/>
  <c r="G26" i="4"/>
  <c r="I26" i="4"/>
  <c r="K26" i="4"/>
  <c r="E27" i="4"/>
  <c r="G27" i="4"/>
  <c r="C21" i="4"/>
  <c r="D15" i="4"/>
  <c r="F15" i="4"/>
  <c r="H15" i="4"/>
  <c r="J15" i="4"/>
  <c r="L15" i="4"/>
  <c r="N15" i="4"/>
  <c r="P15" i="4"/>
  <c r="R15" i="4"/>
  <c r="T15" i="4"/>
  <c r="V15" i="4"/>
  <c r="BX9" i="4"/>
  <c r="BZ9" i="4"/>
  <c r="CB9" i="4"/>
  <c r="CD9" i="4"/>
  <c r="CF9" i="4"/>
  <c r="CH9" i="4"/>
  <c r="CJ9" i="4"/>
  <c r="H22" i="3"/>
  <c r="H19" i="3"/>
  <c r="H15" i="3"/>
  <c r="H13" i="3"/>
  <c r="H9" i="3"/>
  <c r="H8" i="3"/>
  <c r="H4" i="3"/>
  <c r="H152" i="3"/>
  <c r="H151" i="3"/>
  <c r="AC151" i="3" s="1"/>
  <c r="H150" i="3"/>
  <c r="AC150" i="3" s="1"/>
  <c r="H149" i="3"/>
  <c r="AC149" i="3" s="1"/>
  <c r="H148" i="3"/>
  <c r="H147" i="3"/>
  <c r="AC147" i="3" s="1"/>
  <c r="H146" i="3"/>
  <c r="AC146" i="3" s="1"/>
  <c r="AG146" i="3" s="1"/>
  <c r="H145" i="3"/>
  <c r="AC145" i="3" s="1"/>
  <c r="H144" i="3"/>
  <c r="AC144" i="3" s="1"/>
  <c r="AG144" i="3" s="1"/>
  <c r="H143" i="3"/>
  <c r="AC143" i="3" s="1"/>
  <c r="H142" i="3"/>
  <c r="H141" i="3"/>
  <c r="AC141" i="3" s="1"/>
  <c r="H140" i="3"/>
  <c r="H139" i="3"/>
  <c r="H138" i="3"/>
  <c r="AC138" i="3" s="1"/>
  <c r="AG138" i="3" s="1"/>
  <c r="H137" i="3"/>
  <c r="AC137" i="3" s="1"/>
  <c r="H136" i="3"/>
  <c r="AC136" i="3" s="1"/>
  <c r="AG136" i="3" s="1"/>
  <c r="H135" i="3"/>
  <c r="H134" i="3"/>
  <c r="H133" i="3"/>
  <c r="AC133" i="3" s="1"/>
  <c r="H132" i="3"/>
  <c r="H131" i="3"/>
  <c r="AC131" i="3" s="1"/>
  <c r="H130" i="3"/>
  <c r="AC130" i="3" s="1"/>
  <c r="AG130" i="3" s="1"/>
  <c r="H129" i="3"/>
  <c r="AC129" i="3" s="1"/>
  <c r="H128" i="3"/>
  <c r="AC128" i="3" s="1"/>
  <c r="AG128" i="3" s="1"/>
  <c r="H127" i="3"/>
  <c r="AC127" i="3" s="1"/>
  <c r="H126" i="3"/>
  <c r="H125" i="3"/>
  <c r="AC125" i="3" s="1"/>
  <c r="H124" i="3"/>
  <c r="H123" i="3"/>
  <c r="H122" i="3"/>
  <c r="AC122" i="3" s="1"/>
  <c r="AG122" i="3" s="1"/>
  <c r="H121" i="3"/>
  <c r="AC121" i="3" s="1"/>
  <c r="H120" i="3"/>
  <c r="AC120" i="3" s="1"/>
  <c r="AG120" i="3" s="1"/>
  <c r="H119" i="3"/>
  <c r="H118" i="3"/>
  <c r="H117" i="3"/>
  <c r="AC117" i="3" s="1"/>
  <c r="H116" i="3"/>
  <c r="H115" i="3"/>
  <c r="AC115" i="3" s="1"/>
  <c r="H114" i="3"/>
  <c r="AC114" i="3" s="1"/>
  <c r="AG114" i="3" s="1"/>
  <c r="H113" i="3"/>
  <c r="AC113" i="3" s="1"/>
  <c r="H112" i="3"/>
  <c r="AC112" i="3" s="1"/>
  <c r="AG112" i="3" s="1"/>
  <c r="H111" i="3"/>
  <c r="AC111" i="3" s="1"/>
  <c r="H110" i="3"/>
  <c r="H109" i="3"/>
  <c r="AC109" i="3" s="1"/>
  <c r="H108" i="3"/>
  <c r="H107" i="3"/>
  <c r="H106" i="3"/>
  <c r="AC106" i="3" s="1"/>
  <c r="AG106" i="3" s="1"/>
  <c r="H105" i="3"/>
  <c r="AC105" i="3" s="1"/>
  <c r="H104" i="3"/>
  <c r="AC104" i="3" s="1"/>
  <c r="AG104" i="3" s="1"/>
  <c r="H103" i="3"/>
  <c r="H102" i="3"/>
  <c r="H101" i="3"/>
  <c r="AC101" i="3" s="1"/>
  <c r="H100" i="3"/>
  <c r="H99" i="3"/>
  <c r="AC99" i="3" s="1"/>
  <c r="H98" i="3"/>
  <c r="AC98" i="3" s="1"/>
  <c r="AG98" i="3" s="1"/>
  <c r="H97" i="3"/>
  <c r="AC97" i="3" s="1"/>
  <c r="H96" i="3"/>
  <c r="AC96" i="3" s="1"/>
  <c r="AG96" i="3" s="1"/>
  <c r="H95" i="3"/>
  <c r="AC95" i="3" s="1"/>
  <c r="H94" i="3"/>
  <c r="H93" i="3"/>
  <c r="AC93" i="3" s="1"/>
  <c r="H92" i="3"/>
  <c r="H91" i="3"/>
  <c r="H90" i="3"/>
  <c r="AC90" i="3" s="1"/>
  <c r="AG90" i="3" s="1"/>
  <c r="H89" i="3"/>
  <c r="AC89" i="3" s="1"/>
  <c r="W3" i="3"/>
  <c r="Y3" i="3"/>
  <c r="U1" i="3"/>
  <c r="M16" i="3" s="1"/>
  <c r="F10" i="2" s="1"/>
  <c r="V3" i="3"/>
  <c r="CB12" i="4" s="1"/>
  <c r="X3" i="3"/>
  <c r="W4" i="3"/>
  <c r="Y4" i="3"/>
  <c r="AF4" i="3" s="1"/>
  <c r="W5" i="3"/>
  <c r="W6" i="3"/>
  <c r="AD6" i="3" s="1"/>
  <c r="W7" i="3"/>
  <c r="W8" i="3"/>
  <c r="W9" i="3"/>
  <c r="V10" i="3"/>
  <c r="BU19" i="4" s="1"/>
  <c r="X10" i="3"/>
  <c r="AE10" i="3" s="1"/>
  <c r="AB10" i="3"/>
  <c r="W11" i="3"/>
  <c r="Y11" i="3"/>
  <c r="AF11" i="3" s="1"/>
  <c r="W12" i="3"/>
  <c r="W13" i="3"/>
  <c r="W14" i="3"/>
  <c r="Y14" i="3"/>
  <c r="AF14" i="3" s="1"/>
  <c r="W15" i="3"/>
  <c r="W16" i="3"/>
  <c r="Y16" i="3"/>
  <c r="AF16" i="3" s="1"/>
  <c r="W17" i="3"/>
  <c r="Y17" i="3"/>
  <c r="AF17" i="3" s="1"/>
  <c r="W18" i="3"/>
  <c r="AD18" i="3" s="1"/>
  <c r="Y18" i="3"/>
  <c r="W19" i="3"/>
  <c r="Y19" i="3"/>
  <c r="AF19" i="3" s="1"/>
  <c r="W20" i="3"/>
  <c r="Y20" i="3"/>
  <c r="AF20" i="3" s="1"/>
  <c r="AA20" i="3"/>
  <c r="W21" i="3"/>
  <c r="Y21" i="3"/>
  <c r="AF21" i="3" s="1"/>
  <c r="W22" i="3"/>
  <c r="Y22" i="3"/>
  <c r="AF22" i="3" s="1"/>
  <c r="W23" i="3"/>
  <c r="Y23" i="3"/>
  <c r="AF23" i="3" s="1"/>
  <c r="AA23" i="3"/>
  <c r="W24" i="3"/>
  <c r="Y24" i="3"/>
  <c r="AF24" i="3" s="1"/>
  <c r="AA24" i="3"/>
  <c r="W25" i="3"/>
  <c r="Y25" i="3"/>
  <c r="AF25" i="3" s="1"/>
  <c r="W26" i="3"/>
  <c r="Y26" i="3"/>
  <c r="AF26" i="3" s="1"/>
  <c r="W28" i="3"/>
  <c r="AD28" i="3" s="1"/>
  <c r="Y28" i="3"/>
  <c r="W30" i="3"/>
  <c r="AD30" i="3" s="1"/>
  <c r="Y30" i="3"/>
  <c r="AA30" i="3"/>
  <c r="W31" i="3"/>
  <c r="AD31" i="3" s="1"/>
  <c r="Y31" i="3"/>
  <c r="AF31" i="3" s="1"/>
  <c r="H33" i="3"/>
  <c r="W33" i="3"/>
  <c r="Y33" i="3"/>
  <c r="AF33" i="3" s="1"/>
  <c r="H35" i="3"/>
  <c r="H36" i="3"/>
  <c r="W36" i="3"/>
  <c r="Y36" i="3"/>
  <c r="AF36" i="3" s="1"/>
  <c r="H38" i="3"/>
  <c r="W38" i="3"/>
  <c r="AD38" i="3" s="1"/>
  <c r="Y38" i="3"/>
  <c r="AF38" i="3" s="1"/>
  <c r="W39" i="3"/>
  <c r="Y39" i="3"/>
  <c r="AF39" i="3" s="1"/>
  <c r="AA39" i="3"/>
  <c r="H41" i="3"/>
  <c r="W41" i="3"/>
  <c r="Y41" i="3"/>
  <c r="AF41" i="3" s="1"/>
  <c r="AA41" i="3"/>
  <c r="H43" i="3"/>
  <c r="H44" i="3"/>
  <c r="W44" i="3"/>
  <c r="AD44" i="3" s="1"/>
  <c r="Y44" i="3"/>
  <c r="AF44" i="3" s="1"/>
  <c r="H46" i="3"/>
  <c r="W46" i="3"/>
  <c r="AD46" i="3" s="1"/>
  <c r="Y46" i="3"/>
  <c r="AF46" i="3" s="1"/>
  <c r="W47" i="3"/>
  <c r="Y47" i="3"/>
  <c r="AF47" i="3" s="1"/>
  <c r="H49" i="3"/>
  <c r="W49" i="3"/>
  <c r="Y49" i="3"/>
  <c r="AF49" i="3" s="1"/>
  <c r="H51" i="3"/>
  <c r="H52" i="3"/>
  <c r="W52" i="3"/>
  <c r="Y52" i="3"/>
  <c r="AF52" i="3" s="1"/>
  <c r="H54" i="3"/>
  <c r="W54" i="3"/>
  <c r="Y54" i="3"/>
  <c r="AF54" i="3" s="1"/>
  <c r="AA54" i="3"/>
  <c r="W55" i="3"/>
  <c r="Y55" i="3"/>
  <c r="AF55" i="3" s="1"/>
  <c r="AA55" i="3"/>
  <c r="H57" i="3"/>
  <c r="W57" i="3"/>
  <c r="AD57" i="3" s="1"/>
  <c r="Y57" i="3"/>
  <c r="AF57" i="3" s="1"/>
  <c r="H59" i="3"/>
  <c r="H60" i="3"/>
  <c r="AE60" i="3" s="1"/>
  <c r="W60" i="3"/>
  <c r="AD60" i="3" s="1"/>
  <c r="Y60" i="3"/>
  <c r="AF60" i="3" s="1"/>
  <c r="AA60" i="3"/>
  <c r="H62" i="3"/>
  <c r="W62" i="3"/>
  <c r="Y62" i="3"/>
  <c r="AF62" i="3" s="1"/>
  <c r="W63" i="3"/>
  <c r="Y63" i="3"/>
  <c r="AF63" i="3" s="1"/>
  <c r="AA63" i="3"/>
  <c r="H65" i="3"/>
  <c r="W65" i="3"/>
  <c r="AD65" i="3" s="1"/>
  <c r="Y65" i="3"/>
  <c r="AA65" i="3"/>
  <c r="H67" i="3"/>
  <c r="H68" i="3"/>
  <c r="H69" i="3"/>
  <c r="AC69" i="3" s="1"/>
  <c r="AG69" i="3" s="1"/>
  <c r="H70" i="3"/>
  <c r="H71" i="3"/>
  <c r="AC71" i="3" s="1"/>
  <c r="AG71" i="3" s="1"/>
  <c r="H72" i="3"/>
  <c r="H73" i="3"/>
  <c r="AC73" i="3" s="1"/>
  <c r="H74" i="3"/>
  <c r="H75" i="3"/>
  <c r="AC75" i="3" s="1"/>
  <c r="AG75" i="3" s="1"/>
  <c r="H76" i="3"/>
  <c r="AC76" i="3" s="1"/>
  <c r="H77" i="3"/>
  <c r="AC77" i="3" s="1"/>
  <c r="AG77" i="3" s="1"/>
  <c r="H78" i="3"/>
  <c r="H79" i="3"/>
  <c r="AC79" i="3" s="1"/>
  <c r="AG79" i="3" s="1"/>
  <c r="H80" i="3"/>
  <c r="AC80" i="3" s="1"/>
  <c r="H81" i="3"/>
  <c r="AC81" i="3" s="1"/>
  <c r="AG81" i="3" s="1"/>
  <c r="H82" i="3"/>
  <c r="H83" i="3"/>
  <c r="AC83" i="3" s="1"/>
  <c r="AG83" i="3" s="1"/>
  <c r="H84" i="3"/>
  <c r="AC84" i="3" s="1"/>
  <c r="H85" i="3"/>
  <c r="AC85" i="3" s="1"/>
  <c r="H86" i="3"/>
  <c r="H87" i="3"/>
  <c r="H88" i="3"/>
  <c r="X88" i="3"/>
  <c r="AE88" i="3" s="1"/>
  <c r="V88" i="3"/>
  <c r="X89" i="3"/>
  <c r="AE89" i="3" s="1"/>
  <c r="V89" i="3"/>
  <c r="X90" i="3"/>
  <c r="AE90" i="3" s="1"/>
  <c r="V90" i="3"/>
  <c r="X91" i="3"/>
  <c r="AE91" i="3" s="1"/>
  <c r="V91" i="3"/>
  <c r="X92" i="3"/>
  <c r="AE92" i="3" s="1"/>
  <c r="V92" i="3"/>
  <c r="X93" i="3"/>
  <c r="AE93" i="3" s="1"/>
  <c r="V93" i="3"/>
  <c r="X94" i="3"/>
  <c r="AE94" i="3" s="1"/>
  <c r="V94" i="3"/>
  <c r="X95" i="3"/>
  <c r="AE95" i="3" s="1"/>
  <c r="V95" i="3"/>
  <c r="X96" i="3"/>
  <c r="AE96" i="3" s="1"/>
  <c r="V96" i="3"/>
  <c r="X97" i="3"/>
  <c r="AE97" i="3" s="1"/>
  <c r="V97" i="3"/>
  <c r="X98" i="3"/>
  <c r="AE98" i="3" s="1"/>
  <c r="V98" i="3"/>
  <c r="X99" i="3"/>
  <c r="AE99" i="3" s="1"/>
  <c r="V99" i="3"/>
  <c r="X100" i="3"/>
  <c r="AE100" i="3" s="1"/>
  <c r="V100" i="3"/>
  <c r="X101" i="3"/>
  <c r="AE101" i="3" s="1"/>
  <c r="V101" i="3"/>
  <c r="X102" i="3"/>
  <c r="AE102" i="3" s="1"/>
  <c r="V102" i="3"/>
  <c r="X103" i="3"/>
  <c r="AE103" i="3" s="1"/>
  <c r="V103" i="3"/>
  <c r="X104" i="3"/>
  <c r="AE104" i="3" s="1"/>
  <c r="V104" i="3"/>
  <c r="X105" i="3"/>
  <c r="AE105" i="3" s="1"/>
  <c r="V105" i="3"/>
  <c r="X106" i="3"/>
  <c r="AE106" i="3" s="1"/>
  <c r="V106" i="3"/>
  <c r="X107" i="3"/>
  <c r="AE107" i="3" s="1"/>
  <c r="V107" i="3"/>
  <c r="X108" i="3"/>
  <c r="AE108" i="3" s="1"/>
  <c r="V108" i="3"/>
  <c r="X109" i="3"/>
  <c r="AE109" i="3" s="1"/>
  <c r="V109" i="3"/>
  <c r="X110" i="3"/>
  <c r="AE110" i="3" s="1"/>
  <c r="V110" i="3"/>
  <c r="X111" i="3"/>
  <c r="AE111" i="3" s="1"/>
  <c r="V111" i="3"/>
  <c r="X112" i="3"/>
  <c r="AE112" i="3" s="1"/>
  <c r="V112" i="3"/>
  <c r="X113" i="3"/>
  <c r="AE113" i="3" s="1"/>
  <c r="V113" i="3"/>
  <c r="X114" i="3"/>
  <c r="AE114" i="3" s="1"/>
  <c r="V114" i="3"/>
  <c r="X115" i="3"/>
  <c r="AE115" i="3" s="1"/>
  <c r="V115" i="3"/>
  <c r="X116" i="3"/>
  <c r="AE116" i="3" s="1"/>
  <c r="V116" i="3"/>
  <c r="X117" i="3"/>
  <c r="AE117" i="3" s="1"/>
  <c r="V117" i="3"/>
  <c r="X118" i="3"/>
  <c r="AE118" i="3" s="1"/>
  <c r="V118" i="3"/>
  <c r="X119" i="3"/>
  <c r="AE119" i="3" s="1"/>
  <c r="V119" i="3"/>
  <c r="X120" i="3"/>
  <c r="AE120" i="3" s="1"/>
  <c r="V120" i="3"/>
  <c r="X121" i="3"/>
  <c r="AE121" i="3" s="1"/>
  <c r="V121" i="3"/>
  <c r="X122" i="3"/>
  <c r="AE122" i="3" s="1"/>
  <c r="V122" i="3"/>
  <c r="X123" i="3"/>
  <c r="AE123" i="3" s="1"/>
  <c r="V123" i="3"/>
  <c r="X124" i="3"/>
  <c r="AE124" i="3" s="1"/>
  <c r="V124" i="3"/>
  <c r="X125" i="3"/>
  <c r="AE125" i="3" s="1"/>
  <c r="V125" i="3"/>
  <c r="X126" i="3"/>
  <c r="AE126" i="3" s="1"/>
  <c r="V126" i="3"/>
  <c r="X127" i="3"/>
  <c r="AE127" i="3" s="1"/>
  <c r="V127" i="3"/>
  <c r="X128" i="3"/>
  <c r="AE128" i="3" s="1"/>
  <c r="V128" i="3"/>
  <c r="X129" i="3"/>
  <c r="AE129" i="3" s="1"/>
  <c r="V129" i="3"/>
  <c r="X130" i="3"/>
  <c r="AE130" i="3" s="1"/>
  <c r="V130" i="3"/>
  <c r="X131" i="3"/>
  <c r="AE131" i="3" s="1"/>
  <c r="V131" i="3"/>
  <c r="X132" i="3"/>
  <c r="AE132" i="3" s="1"/>
  <c r="V132" i="3"/>
  <c r="X133" i="3"/>
  <c r="AE133" i="3" s="1"/>
  <c r="V133" i="3"/>
  <c r="X134" i="3"/>
  <c r="AE134" i="3" s="1"/>
  <c r="V134" i="3"/>
  <c r="X135" i="3"/>
  <c r="AE135" i="3" s="1"/>
  <c r="V135" i="3"/>
  <c r="X136" i="3"/>
  <c r="AE136" i="3" s="1"/>
  <c r="V136" i="3"/>
  <c r="X137" i="3"/>
  <c r="AE137" i="3" s="1"/>
  <c r="V137" i="3"/>
  <c r="X138" i="3"/>
  <c r="AE138" i="3" s="1"/>
  <c r="V138" i="3"/>
  <c r="X139" i="3"/>
  <c r="AE139" i="3" s="1"/>
  <c r="V139" i="3"/>
  <c r="X140" i="3"/>
  <c r="AE140" i="3" s="1"/>
  <c r="V140" i="3"/>
  <c r="X141" i="3"/>
  <c r="AE141" i="3" s="1"/>
  <c r="V141" i="3"/>
  <c r="X142" i="3"/>
  <c r="AE142" i="3" s="1"/>
  <c r="V142" i="3"/>
  <c r="X143" i="3"/>
  <c r="AE143" i="3" s="1"/>
  <c r="V143" i="3"/>
  <c r="X144" i="3"/>
  <c r="AE144" i="3" s="1"/>
  <c r="V144" i="3"/>
  <c r="X145" i="3"/>
  <c r="AE145" i="3" s="1"/>
  <c r="V145" i="3"/>
  <c r="X146" i="3"/>
  <c r="AE146" i="3" s="1"/>
  <c r="V146" i="3"/>
  <c r="X147" i="3"/>
  <c r="AE147" i="3" s="1"/>
  <c r="V147" i="3"/>
  <c r="X148" i="3"/>
  <c r="AE148" i="3" s="1"/>
  <c r="V148" i="3"/>
  <c r="X149" i="3"/>
  <c r="AE149" i="3" s="1"/>
  <c r="V149" i="3"/>
  <c r="X150" i="3"/>
  <c r="AE150" i="3" s="1"/>
  <c r="V150" i="3"/>
  <c r="X151" i="3"/>
  <c r="AE151" i="3" s="1"/>
  <c r="V151" i="3"/>
  <c r="W10" i="3"/>
  <c r="V18" i="3"/>
  <c r="CK17" i="4" s="1"/>
  <c r="CK21" i="4" s="1"/>
  <c r="X18" i="3"/>
  <c r="AE18" i="3" s="1"/>
  <c r="V19" i="3"/>
  <c r="X19" i="3"/>
  <c r="AE19" i="3" s="1"/>
  <c r="V20" i="3"/>
  <c r="V21" i="3"/>
  <c r="BW18" i="4" s="1"/>
  <c r="X21" i="3"/>
  <c r="AE21" i="3" s="1"/>
  <c r="V22" i="3"/>
  <c r="X22" i="3"/>
  <c r="AE22" i="3" s="1"/>
  <c r="V23" i="3"/>
  <c r="V24" i="3"/>
  <c r="BU13" i="4" s="1"/>
  <c r="V25" i="3"/>
  <c r="CC18" i="4" s="1"/>
  <c r="CC21" i="4" s="1"/>
  <c r="X25" i="3"/>
  <c r="AE25" i="3" s="1"/>
  <c r="H26" i="3"/>
  <c r="V26" i="3"/>
  <c r="BW19" i="4" s="1"/>
  <c r="X26" i="3"/>
  <c r="AE26" i="3" s="1"/>
  <c r="H27" i="3"/>
  <c r="W27" i="3"/>
  <c r="AD27" i="3" s="1"/>
  <c r="V28" i="3"/>
  <c r="CJ17" i="4" s="1"/>
  <c r="CJ21" i="4" s="1"/>
  <c r="X28" i="3"/>
  <c r="AE28" i="3" s="1"/>
  <c r="H29" i="3"/>
  <c r="W29" i="3"/>
  <c r="Y29" i="3"/>
  <c r="AF29" i="3" s="1"/>
  <c r="V30" i="3"/>
  <c r="H31" i="3"/>
  <c r="V31" i="3"/>
  <c r="CF17" i="4" s="1"/>
  <c r="CF21" i="4" s="1"/>
  <c r="X31" i="3"/>
  <c r="H32" i="3"/>
  <c r="W32" i="3"/>
  <c r="V33" i="3"/>
  <c r="BU17" i="4" s="1"/>
  <c r="X33" i="3"/>
  <c r="AE33" i="3" s="1"/>
  <c r="H34" i="3"/>
  <c r="W34" i="3"/>
  <c r="AD34" i="3" s="1"/>
  <c r="W35" i="3"/>
  <c r="AD35" i="3" s="1"/>
  <c r="V36" i="3"/>
  <c r="BV7" i="4" s="1"/>
  <c r="X36" i="3"/>
  <c r="AE36" i="3" s="1"/>
  <c r="H37" i="3"/>
  <c r="W37" i="3"/>
  <c r="V38" i="3"/>
  <c r="CI17" i="4" s="1"/>
  <c r="X38" i="3"/>
  <c r="H39" i="3"/>
  <c r="V39" i="3"/>
  <c r="H40" i="3"/>
  <c r="W40" i="3"/>
  <c r="AD40" i="3" s="1"/>
  <c r="V41" i="3"/>
  <c r="BV13" i="4" s="1"/>
  <c r="H42" i="3"/>
  <c r="W42" i="3"/>
  <c r="AD42" i="3" s="1"/>
  <c r="Y42" i="3"/>
  <c r="AF42" i="3" s="1"/>
  <c r="W43" i="3"/>
  <c r="AD43" i="3" s="1"/>
  <c r="V44" i="3"/>
  <c r="X44" i="3"/>
  <c r="H45" i="3"/>
  <c r="W45" i="3"/>
  <c r="Y45" i="3"/>
  <c r="AF45" i="3" s="1"/>
  <c r="V46" i="3"/>
  <c r="X46" i="3"/>
  <c r="H47" i="3"/>
  <c r="V47" i="3"/>
  <c r="X47" i="3"/>
  <c r="AE47" i="3" s="1"/>
  <c r="H48" i="3"/>
  <c r="W48" i="3"/>
  <c r="V49" i="3"/>
  <c r="X49" i="3"/>
  <c r="AE49" i="3" s="1"/>
  <c r="H50" i="3"/>
  <c r="W50" i="3"/>
  <c r="Y50" i="3"/>
  <c r="AF50" i="3" s="1"/>
  <c r="W51" i="3"/>
  <c r="V52" i="3"/>
  <c r="X52" i="3"/>
  <c r="AE52" i="3" s="1"/>
  <c r="H53" i="3"/>
  <c r="W53" i="3"/>
  <c r="V54" i="3"/>
  <c r="H55" i="3"/>
  <c r="V55" i="3"/>
  <c r="BY11" i="4" s="1"/>
  <c r="BY15" i="4" s="1"/>
  <c r="H56" i="3"/>
  <c r="AE56" i="3" s="1"/>
  <c r="W56" i="3"/>
  <c r="AD56" i="3" s="1"/>
  <c r="V57" i="3"/>
  <c r="CH17" i="4" s="1"/>
  <c r="X57" i="3"/>
  <c r="H58" i="3"/>
  <c r="AF58" i="3" s="1"/>
  <c r="W58" i="3"/>
  <c r="AD58" i="3" s="1"/>
  <c r="W59" i="3"/>
  <c r="V60" i="3"/>
  <c r="CG11" i="4" s="1"/>
  <c r="CG15" i="4" s="1"/>
  <c r="H61" i="3"/>
  <c r="W61" i="3"/>
  <c r="V62" i="3"/>
  <c r="X62" i="3"/>
  <c r="AE62" i="3" s="1"/>
  <c r="H63" i="3"/>
  <c r="V63" i="3"/>
  <c r="H64" i="3"/>
  <c r="W64" i="3"/>
  <c r="Y64" i="3"/>
  <c r="AF64" i="3" s="1"/>
  <c r="V65" i="3"/>
  <c r="H66" i="3"/>
  <c r="W66" i="3"/>
  <c r="W67" i="3"/>
  <c r="AD67" i="3" s="1"/>
  <c r="W68" i="3"/>
  <c r="AD68" i="3" s="1"/>
  <c r="W69" i="3"/>
  <c r="AD69" i="3" s="1"/>
  <c r="W70" i="3"/>
  <c r="AD70" i="3" s="1"/>
  <c r="W71" i="3"/>
  <c r="AD71" i="3" s="1"/>
  <c r="W72" i="3"/>
  <c r="AD72" i="3" s="1"/>
  <c r="W73" i="3"/>
  <c r="AD73" i="3" s="1"/>
  <c r="W74" i="3"/>
  <c r="AD74" i="3" s="1"/>
  <c r="W75" i="3"/>
  <c r="AD75" i="3" s="1"/>
  <c r="W76" i="3"/>
  <c r="AD76" i="3" s="1"/>
  <c r="W77" i="3"/>
  <c r="AD77" i="3" s="1"/>
  <c r="W78" i="3"/>
  <c r="AD78" i="3" s="1"/>
  <c r="W79" i="3"/>
  <c r="AD79" i="3" s="1"/>
  <c r="W80" i="3"/>
  <c r="AD80" i="3" s="1"/>
  <c r="W81" i="3"/>
  <c r="AD81" i="3" s="1"/>
  <c r="W82" i="3"/>
  <c r="AD82" i="3" s="1"/>
  <c r="W83" i="3"/>
  <c r="AD83" i="3" s="1"/>
  <c r="W84" i="3"/>
  <c r="AD84" i="3" s="1"/>
  <c r="W85" i="3"/>
  <c r="AD85" i="3" s="1"/>
  <c r="W86" i="3"/>
  <c r="AD86" i="3" s="1"/>
  <c r="W87" i="3"/>
  <c r="AD87" i="3" s="1"/>
  <c r="Y88" i="3"/>
  <c r="AF88" i="3" s="1"/>
  <c r="Y89" i="3"/>
  <c r="AF89" i="3" s="1"/>
  <c r="Y90" i="3"/>
  <c r="AF90" i="3" s="1"/>
  <c r="Y91" i="3"/>
  <c r="AF91" i="3" s="1"/>
  <c r="Y92" i="3"/>
  <c r="AF92" i="3" s="1"/>
  <c r="Y93" i="3"/>
  <c r="AF93" i="3" s="1"/>
  <c r="Y94" i="3"/>
  <c r="AF94" i="3" s="1"/>
  <c r="Y95" i="3"/>
  <c r="AF95" i="3" s="1"/>
  <c r="Y96" i="3"/>
  <c r="AF96" i="3" s="1"/>
  <c r="Y97" i="3"/>
  <c r="AF97" i="3" s="1"/>
  <c r="Y98" i="3"/>
  <c r="AF98" i="3" s="1"/>
  <c r="Y99" i="3"/>
  <c r="AF99" i="3" s="1"/>
  <c r="Y100" i="3"/>
  <c r="AF100" i="3" s="1"/>
  <c r="Y101" i="3"/>
  <c r="AF101" i="3" s="1"/>
  <c r="Y102" i="3"/>
  <c r="AF102" i="3" s="1"/>
  <c r="Y103" i="3"/>
  <c r="AF103" i="3" s="1"/>
  <c r="Y104" i="3"/>
  <c r="AF104" i="3" s="1"/>
  <c r="Y105" i="3"/>
  <c r="AF105" i="3" s="1"/>
  <c r="Y106" i="3"/>
  <c r="AF106" i="3" s="1"/>
  <c r="Y107" i="3"/>
  <c r="AF107" i="3" s="1"/>
  <c r="Y108" i="3"/>
  <c r="AF108" i="3" s="1"/>
  <c r="Y109" i="3"/>
  <c r="AF109" i="3" s="1"/>
  <c r="Y110" i="3"/>
  <c r="AF110" i="3" s="1"/>
  <c r="Y111" i="3"/>
  <c r="AF111" i="3" s="1"/>
  <c r="Y112" i="3"/>
  <c r="AF112" i="3" s="1"/>
  <c r="Y113" i="3"/>
  <c r="AF113" i="3" s="1"/>
  <c r="Y114" i="3"/>
  <c r="AF114" i="3" s="1"/>
  <c r="Y115" i="3"/>
  <c r="AF115" i="3" s="1"/>
  <c r="Y116" i="3"/>
  <c r="AF116" i="3" s="1"/>
  <c r="Y117" i="3"/>
  <c r="AF117" i="3" s="1"/>
  <c r="Y118" i="3"/>
  <c r="AF118" i="3" s="1"/>
  <c r="Y119" i="3"/>
  <c r="AF119" i="3" s="1"/>
  <c r="Y120" i="3"/>
  <c r="AF120" i="3" s="1"/>
  <c r="Y121" i="3"/>
  <c r="AF121" i="3" s="1"/>
  <c r="Y122" i="3"/>
  <c r="AF122" i="3" s="1"/>
  <c r="Y123" i="3"/>
  <c r="AF123" i="3" s="1"/>
  <c r="Y124" i="3"/>
  <c r="AF124" i="3" s="1"/>
  <c r="Y125" i="3"/>
  <c r="AF125" i="3" s="1"/>
  <c r="Y126" i="3"/>
  <c r="AF126" i="3" s="1"/>
  <c r="Y127" i="3"/>
  <c r="AF127" i="3" s="1"/>
  <c r="Y128" i="3"/>
  <c r="AF128" i="3" s="1"/>
  <c r="Y129" i="3"/>
  <c r="AF129" i="3" s="1"/>
  <c r="Y130" i="3"/>
  <c r="AF130" i="3" s="1"/>
  <c r="Y131" i="3"/>
  <c r="AF131" i="3" s="1"/>
  <c r="Y132" i="3"/>
  <c r="AF132" i="3" s="1"/>
  <c r="Y133" i="3"/>
  <c r="AF133" i="3" s="1"/>
  <c r="Y134" i="3"/>
  <c r="AF134" i="3" s="1"/>
  <c r="Y135" i="3"/>
  <c r="AF135" i="3" s="1"/>
  <c r="Y136" i="3"/>
  <c r="AF136" i="3" s="1"/>
  <c r="Y137" i="3"/>
  <c r="AF137" i="3" s="1"/>
  <c r="Y138" i="3"/>
  <c r="AF138" i="3" s="1"/>
  <c r="Y139" i="3"/>
  <c r="AF139" i="3" s="1"/>
  <c r="Y140" i="3"/>
  <c r="AF140" i="3" s="1"/>
  <c r="Y141" i="3"/>
  <c r="AF141" i="3" s="1"/>
  <c r="Y142" i="3"/>
  <c r="AF142" i="3" s="1"/>
  <c r="Y143" i="3"/>
  <c r="AF143" i="3" s="1"/>
  <c r="Y144" i="3"/>
  <c r="AF144" i="3" s="1"/>
  <c r="Y145" i="3"/>
  <c r="AF145" i="3" s="1"/>
  <c r="Y146" i="3"/>
  <c r="AF146" i="3" s="1"/>
  <c r="Y147" i="3"/>
  <c r="AF147" i="3" s="1"/>
  <c r="Y148" i="3"/>
  <c r="AF148" i="3" s="1"/>
  <c r="Y149" i="3"/>
  <c r="AF149" i="3" s="1"/>
  <c r="Y150" i="3"/>
  <c r="AF150" i="3" s="1"/>
  <c r="Y151" i="3"/>
  <c r="AF151" i="3" s="1"/>
  <c r="W152" i="3"/>
  <c r="AD152" i="3" s="1"/>
  <c r="AC5" i="3" l="1"/>
  <c r="AC7" i="3"/>
  <c r="F14" i="2"/>
  <c r="F39" i="2" s="1"/>
  <c r="AC12" i="3"/>
  <c r="AC23" i="3"/>
  <c r="AG76" i="3"/>
  <c r="AG80" i="3"/>
  <c r="AG89" i="3"/>
  <c r="AG101" i="3"/>
  <c r="BU9" i="4"/>
  <c r="BW9" i="4"/>
  <c r="AG125" i="3"/>
  <c r="AG151" i="3"/>
  <c r="AG150" i="3"/>
  <c r="AE38" i="3"/>
  <c r="AD16" i="3"/>
  <c r="AD15" i="3"/>
  <c r="AG97" i="3"/>
  <c r="AF28" i="3"/>
  <c r="AC3" i="3"/>
  <c r="AD59" i="3"/>
  <c r="AD14" i="3"/>
  <c r="AF18" i="3"/>
  <c r="AD9" i="3"/>
  <c r="AD8" i="3"/>
  <c r="AG73" i="3"/>
  <c r="AD11" i="3"/>
  <c r="AG95" i="3"/>
  <c r="AG99" i="3"/>
  <c r="AG111" i="3"/>
  <c r="AG115" i="3"/>
  <c r="AG127" i="3"/>
  <c r="AG131" i="3"/>
  <c r="AG143" i="3"/>
  <c r="AG147" i="3"/>
  <c r="AG133" i="3"/>
  <c r="AG85" i="3"/>
  <c r="AD5" i="3"/>
  <c r="AD10" i="3"/>
  <c r="AF65" i="3"/>
  <c r="AD7" i="3"/>
  <c r="AG93" i="3"/>
  <c r="AG117" i="3"/>
  <c r="AF30" i="3"/>
  <c r="AD25" i="3"/>
  <c r="AD22" i="3"/>
  <c r="AG105" i="3"/>
  <c r="AG113" i="3"/>
  <c r="AG121" i="3"/>
  <c r="AG129" i="3"/>
  <c r="AG137" i="3"/>
  <c r="AG145" i="3"/>
  <c r="AG149" i="3"/>
  <c r="AG84" i="3"/>
  <c r="AG141" i="3"/>
  <c r="E10" i="5"/>
  <c r="F3" i="5"/>
  <c r="F2" i="5" s="1"/>
  <c r="E7" i="5"/>
  <c r="E21" i="5"/>
  <c r="E9" i="5"/>
  <c r="E22" i="5"/>
  <c r="E24" i="5"/>
  <c r="B34" i="5"/>
  <c r="M9" i="3"/>
  <c r="C31" i="5"/>
  <c r="B29" i="5"/>
  <c r="D76" i="2"/>
  <c r="D81" i="2" s="1"/>
  <c r="D33" i="2"/>
  <c r="AE46" i="3"/>
  <c r="AC94" i="3"/>
  <c r="AG94" i="3" s="1"/>
  <c r="AC134" i="3"/>
  <c r="AG134" i="3" s="1"/>
  <c r="AC142" i="3"/>
  <c r="AG142" i="3" s="1"/>
  <c r="AD51" i="3"/>
  <c r="AE31" i="3"/>
  <c r="AC88" i="3"/>
  <c r="AG88" i="3" s="1"/>
  <c r="AC72" i="3"/>
  <c r="AG72" i="3" s="1"/>
  <c r="AD24" i="3"/>
  <c r="AD23" i="3"/>
  <c r="AD20" i="3"/>
  <c r="AB1" i="3"/>
  <c r="M24" i="3" s="1"/>
  <c r="F20" i="2" s="1"/>
  <c r="AE3" i="3"/>
  <c r="M14" i="3"/>
  <c r="AF3" i="3"/>
  <c r="M15" i="3"/>
  <c r="AC91" i="3"/>
  <c r="AG91" i="3" s="1"/>
  <c r="AC103" i="3"/>
  <c r="AG103" i="3" s="1"/>
  <c r="AC107" i="3"/>
  <c r="AG107" i="3" s="1"/>
  <c r="AC119" i="3"/>
  <c r="AG119" i="3" s="1"/>
  <c r="AC123" i="3"/>
  <c r="AG123" i="3" s="1"/>
  <c r="AC135" i="3"/>
  <c r="AG135" i="3" s="1"/>
  <c r="AC139" i="3"/>
  <c r="AG139" i="3" s="1"/>
  <c r="D10" i="2"/>
  <c r="F35" i="2"/>
  <c r="F57" i="2" s="1"/>
  <c r="F46" i="2"/>
  <c r="F34" i="2"/>
  <c r="F54" i="2"/>
  <c r="AC102" i="3"/>
  <c r="AG102" i="3" s="1"/>
  <c r="AC110" i="3"/>
  <c r="AG110" i="3" s="1"/>
  <c r="AC118" i="3"/>
  <c r="AG118" i="3" s="1"/>
  <c r="AC126" i="3"/>
  <c r="AG126" i="3" s="1"/>
  <c r="AE57" i="3"/>
  <c r="AC87" i="3"/>
  <c r="AG87" i="3" s="1"/>
  <c r="AD12" i="3"/>
  <c r="AD3" i="3"/>
  <c r="M13" i="3"/>
  <c r="AC92" i="3"/>
  <c r="AG92" i="3" s="1"/>
  <c r="AC100" i="3"/>
  <c r="AG100" i="3" s="1"/>
  <c r="AC108" i="3"/>
  <c r="AG108" i="3" s="1"/>
  <c r="AC116" i="3"/>
  <c r="AG116" i="3" s="1"/>
  <c r="AC124" i="3"/>
  <c r="AG124" i="3" s="1"/>
  <c r="AC132" i="3"/>
  <c r="AG132" i="3" s="1"/>
  <c r="AC140" i="3"/>
  <c r="AG140" i="3" s="1"/>
  <c r="AC148" i="3"/>
  <c r="AG148" i="3" s="1"/>
  <c r="AC152" i="3"/>
  <c r="AG152" i="3" s="1"/>
  <c r="S1" i="3"/>
  <c r="M30" i="3" s="1"/>
  <c r="F24" i="2" s="1"/>
  <c r="BW21" i="4"/>
  <c r="CJ25" i="4"/>
  <c r="CJ29" i="4" s="1"/>
  <c r="Z1" i="3"/>
  <c r="M22" i="3" s="1"/>
  <c r="F18" i="2" s="1"/>
  <c r="BU25" i="4"/>
  <c r="R1" i="3"/>
  <c r="AD66" i="3"/>
  <c r="AD64" i="3"/>
  <c r="AD61" i="3"/>
  <c r="AD37" i="3"/>
  <c r="AD29" i="3"/>
  <c r="AD54" i="3"/>
  <c r="AD47" i="3"/>
  <c r="AD41" i="3"/>
  <c r="AD39" i="3"/>
  <c r="AE43" i="3"/>
  <c r="AE35" i="3"/>
  <c r="CI21" i="4"/>
  <c r="CI25" i="4"/>
  <c r="CI29" i="4" s="1"/>
  <c r="CH21" i="4"/>
  <c r="CH25" i="4"/>
  <c r="CH29" i="4" s="1"/>
  <c r="CB26" i="4"/>
  <c r="CB29" i="4" s="1"/>
  <c r="CB15" i="4"/>
  <c r="BV12" i="4"/>
  <c r="CK11" i="4"/>
  <c r="AD53" i="3"/>
  <c r="AD50" i="3"/>
  <c r="AD48" i="3"/>
  <c r="AD45" i="3"/>
  <c r="AE44" i="3"/>
  <c r="BV27" i="4"/>
  <c r="AD32" i="3"/>
  <c r="AC86" i="3"/>
  <c r="AG86" i="3" s="1"/>
  <c r="AC82" i="3"/>
  <c r="AG82" i="3" s="1"/>
  <c r="AC78" i="3"/>
  <c r="AG78" i="3" s="1"/>
  <c r="AC74" i="3"/>
  <c r="AG74" i="3" s="1"/>
  <c r="AC70" i="3"/>
  <c r="AG70" i="3" s="1"/>
  <c r="AD63" i="3"/>
  <c r="AD62" i="3"/>
  <c r="AD55" i="3"/>
  <c r="AD52" i="3"/>
  <c r="AD49" i="3"/>
  <c r="AD36" i="3"/>
  <c r="AD33" i="3"/>
  <c r="AD26" i="3"/>
  <c r="AD21" i="3"/>
  <c r="AA1" i="3"/>
  <c r="M23" i="3" s="1"/>
  <c r="F19" i="2" s="1"/>
  <c r="F55" i="2" s="1"/>
  <c r="AD19" i="3"/>
  <c r="AD17" i="3"/>
  <c r="AD13" i="3"/>
  <c r="AD4" i="3"/>
  <c r="Q1" i="3"/>
  <c r="M17" i="3" s="1"/>
  <c r="F11" i="2" s="1"/>
  <c r="F47" i="2" s="1"/>
  <c r="BV9" i="4"/>
  <c r="BT9" i="4" s="1"/>
  <c r="CG25" i="4"/>
  <c r="CG29" i="4" s="1"/>
  <c r="BY25" i="4"/>
  <c r="BY29" i="4" s="1"/>
  <c r="AE6" i="3"/>
  <c r="CF25" i="4"/>
  <c r="CF29" i="4" s="1"/>
  <c r="AE42" i="3"/>
  <c r="AE27" i="3"/>
  <c r="BW27" i="4"/>
  <c r="BU12" i="4"/>
  <c r="AC11" i="3"/>
  <c r="AF68" i="3"/>
  <c r="CC26" i="4"/>
  <c r="CC29" i="4" s="1"/>
  <c r="CD17" i="4"/>
  <c r="BU20" i="4"/>
  <c r="BU28" i="4" s="1"/>
  <c r="BW12" i="4"/>
  <c r="BW15" i="4" s="1"/>
  <c r="AE67" i="3"/>
  <c r="AE40" i="3"/>
  <c r="AE34" i="3"/>
  <c r="BV20" i="4"/>
  <c r="BV21" i="4" s="1"/>
  <c r="BU27" i="4"/>
  <c r="CE17" i="4"/>
  <c r="C15" i="4"/>
  <c r="V29" i="4"/>
  <c r="P29" i="4"/>
  <c r="J29" i="4"/>
  <c r="F29" i="4"/>
  <c r="C9" i="4"/>
  <c r="U29" i="4"/>
  <c r="S29" i="4"/>
  <c r="Q29" i="4"/>
  <c r="O29" i="4"/>
  <c r="M29" i="4"/>
  <c r="K29" i="4"/>
  <c r="I29" i="4"/>
  <c r="G29" i="4"/>
  <c r="E29" i="4"/>
  <c r="N29" i="4"/>
  <c r="T29" i="4"/>
  <c r="L29" i="4"/>
  <c r="H29" i="4"/>
  <c r="D29" i="4"/>
  <c r="R29" i="4"/>
  <c r="AC9" i="3"/>
  <c r="AC15" i="3"/>
  <c r="AC22" i="3"/>
  <c r="X1" i="3"/>
  <c r="M20" i="3" s="1"/>
  <c r="Y1" i="3"/>
  <c r="M21" i="3" s="1"/>
  <c r="AC66" i="3"/>
  <c r="AC64" i="3"/>
  <c r="AC63" i="3"/>
  <c r="AC61" i="3"/>
  <c r="B11" i="5" s="1"/>
  <c r="AC58" i="3"/>
  <c r="AC56" i="3"/>
  <c r="AC55" i="3"/>
  <c r="B8" i="5" s="1"/>
  <c r="AC47" i="3"/>
  <c r="AC40" i="3"/>
  <c r="AC39" i="3"/>
  <c r="AC37" i="3"/>
  <c r="AC31" i="3"/>
  <c r="AC29" i="3"/>
  <c r="AC27" i="3"/>
  <c r="AC68" i="3"/>
  <c r="AC59" i="3"/>
  <c r="AC54" i="3"/>
  <c r="AC51" i="3"/>
  <c r="AC46" i="3"/>
  <c r="AC43" i="3"/>
  <c r="AC41" i="3"/>
  <c r="AC38" i="3"/>
  <c r="B18" i="5" s="1"/>
  <c r="AC35" i="3"/>
  <c r="AC53" i="3"/>
  <c r="AC50" i="3"/>
  <c r="B12" i="5" s="1"/>
  <c r="AC48" i="3"/>
  <c r="AC45" i="3"/>
  <c r="AC42" i="3"/>
  <c r="AC34" i="3"/>
  <c r="AC32" i="3"/>
  <c r="AC26" i="3"/>
  <c r="AC67" i="3"/>
  <c r="AC65" i="3"/>
  <c r="AC62" i="3"/>
  <c r="AC60" i="3"/>
  <c r="AC57" i="3"/>
  <c r="B17" i="5" s="1"/>
  <c r="AC52" i="3"/>
  <c r="AC49" i="3"/>
  <c r="AC44" i="3"/>
  <c r="AC36" i="3"/>
  <c r="AC33" i="3"/>
  <c r="M6" i="3"/>
  <c r="AC4" i="3"/>
  <c r="H1" i="3"/>
  <c r="T19" i="3" s="1"/>
  <c r="AC8" i="3"/>
  <c r="AC13" i="3"/>
  <c r="AC19" i="3"/>
  <c r="V1" i="3"/>
  <c r="M32" i="3" s="1"/>
  <c r="F23" i="2" s="1"/>
  <c r="W1" i="3"/>
  <c r="M19" i="3" s="1"/>
  <c r="F58" i="2" l="1"/>
  <c r="AF1" i="3"/>
  <c r="M28" i="3" s="1"/>
  <c r="B6" i="5"/>
  <c r="B4" i="5"/>
  <c r="B13" i="5"/>
  <c r="B5" i="5"/>
  <c r="B20" i="5"/>
  <c r="F22" i="5"/>
  <c r="F24" i="5"/>
  <c r="F9" i="5"/>
  <c r="G3" i="5"/>
  <c r="F10" i="5"/>
  <c r="F21" i="5"/>
  <c r="F7" i="5"/>
  <c r="B16" i="5"/>
  <c r="B14" i="5"/>
  <c r="B15" i="5"/>
  <c r="BU26" i="4"/>
  <c r="BU29" i="4" s="1"/>
  <c r="BU15" i="4"/>
  <c r="AD1" i="3"/>
  <c r="M26" i="3" s="1"/>
  <c r="F67" i="2" s="1"/>
  <c r="M18" i="3"/>
  <c r="F12" i="2" s="1"/>
  <c r="M7" i="3"/>
  <c r="D35" i="2"/>
  <c r="D57" i="2" s="1"/>
  <c r="D46" i="2"/>
  <c r="D34" i="2"/>
  <c r="D23" i="2"/>
  <c r="D79" i="2" s="1"/>
  <c r="D80" i="2" s="1"/>
  <c r="F79" i="2"/>
  <c r="F80" i="2" s="1"/>
  <c r="F69" i="2"/>
  <c r="F17" i="2"/>
  <c r="F45" i="2"/>
  <c r="D20" i="2"/>
  <c r="G20" i="2"/>
  <c r="F16" i="2"/>
  <c r="D11" i="2"/>
  <c r="D47" i="2" s="1"/>
  <c r="F36" i="2"/>
  <c r="G12" i="2"/>
  <c r="D18" i="2"/>
  <c r="D54" i="2" s="1"/>
  <c r="F43" i="2"/>
  <c r="G18" i="2"/>
  <c r="D24" i="2"/>
  <c r="D63" i="2" s="1"/>
  <c r="F63" i="2"/>
  <c r="F56" i="2"/>
  <c r="F60" i="2"/>
  <c r="F13" i="2"/>
  <c r="D19" i="2"/>
  <c r="F44" i="2"/>
  <c r="G19" i="2"/>
  <c r="F59" i="2"/>
  <c r="AE1" i="3"/>
  <c r="M27" i="3" s="1"/>
  <c r="F68" i="2" s="1"/>
  <c r="CK15" i="4"/>
  <c r="CK25" i="4"/>
  <c r="CK29" i="4" s="1"/>
  <c r="BV26" i="4"/>
  <c r="BV15" i="4"/>
  <c r="BW26" i="4"/>
  <c r="BW29" i="4" s="1"/>
  <c r="CE21" i="4"/>
  <c r="CE25" i="4"/>
  <c r="CE29" i="4" s="1"/>
  <c r="CD21" i="4"/>
  <c r="CD25" i="4"/>
  <c r="CD29" i="4" s="1"/>
  <c r="BV28" i="4"/>
  <c r="BU21" i="4"/>
  <c r="AC1" i="3"/>
  <c r="C29" i="4"/>
  <c r="T11" i="3"/>
  <c r="M5" i="3"/>
  <c r="M25" i="3" s="1"/>
  <c r="F21" i="2" s="1"/>
  <c r="T16" i="3"/>
  <c r="T18" i="3"/>
  <c r="T24" i="3"/>
  <c r="T30" i="3"/>
  <c r="T5" i="3"/>
  <c r="T12" i="3"/>
  <c r="T23" i="3"/>
  <c r="T14" i="3"/>
  <c r="T17" i="3"/>
  <c r="T21" i="3"/>
  <c r="T28" i="3"/>
  <c r="T3" i="3"/>
  <c r="T7" i="3"/>
  <c r="T20" i="3"/>
  <c r="T25" i="3"/>
  <c r="T6" i="3"/>
  <c r="T10" i="3"/>
  <c r="T33" i="3"/>
  <c r="T36" i="3"/>
  <c r="T44" i="3"/>
  <c r="T49" i="3"/>
  <c r="T52" i="3"/>
  <c r="T57" i="3"/>
  <c r="T60" i="3"/>
  <c r="T62" i="3"/>
  <c r="T65" i="3"/>
  <c r="T26" i="3"/>
  <c r="T38" i="3"/>
  <c r="T41" i="3"/>
  <c r="T46" i="3"/>
  <c r="T54" i="3"/>
  <c r="T31" i="3"/>
  <c r="T39" i="3"/>
  <c r="T47" i="3"/>
  <c r="T55" i="3"/>
  <c r="T63" i="3"/>
  <c r="T22" i="3"/>
  <c r="T15" i="3"/>
  <c r="T9" i="3"/>
  <c r="T13" i="3"/>
  <c r="T8" i="3"/>
  <c r="T4" i="3"/>
  <c r="T67" i="3"/>
  <c r="T32" i="3"/>
  <c r="T34" i="3"/>
  <c r="T42" i="3"/>
  <c r="T45" i="3"/>
  <c r="T48" i="3"/>
  <c r="T50" i="3"/>
  <c r="T53" i="3"/>
  <c r="T35" i="3"/>
  <c r="T43" i="3"/>
  <c r="T51" i="3"/>
  <c r="T59" i="3"/>
  <c r="T68" i="3"/>
  <c r="T27" i="3"/>
  <c r="T29" i="3"/>
  <c r="T37" i="3"/>
  <c r="T40" i="3"/>
  <c r="T56" i="3"/>
  <c r="T58" i="3"/>
  <c r="T61" i="3"/>
  <c r="T64" i="3"/>
  <c r="T66" i="3"/>
  <c r="F50" i="2" l="1"/>
  <c r="BT15" i="4"/>
  <c r="F15" i="2"/>
  <c r="F40" i="2" s="1"/>
  <c r="B23" i="5"/>
  <c r="G22" i="5"/>
  <c r="G9" i="5"/>
  <c r="G7" i="5"/>
  <c r="G2" i="5"/>
  <c r="G21" i="5"/>
  <c r="G24" i="5"/>
  <c r="G10" i="5"/>
  <c r="H3" i="5"/>
  <c r="F37" i="2"/>
  <c r="D12" i="2"/>
  <c r="F48" i="2"/>
  <c r="G11" i="2"/>
  <c r="D21" i="2"/>
  <c r="F71" i="2"/>
  <c r="F72" i="2" s="1"/>
  <c r="F65" i="2"/>
  <c r="F66" i="2"/>
  <c r="D16" i="2"/>
  <c r="F41" i="2"/>
  <c r="G16" i="2"/>
  <c r="F52" i="2"/>
  <c r="D17" i="2"/>
  <c r="F42" i="2"/>
  <c r="G17" i="2"/>
  <c r="F53" i="2"/>
  <c r="D44" i="2"/>
  <c r="E19" i="2"/>
  <c r="AB20" i="4"/>
  <c r="AD18" i="4"/>
  <c r="AG17" i="4"/>
  <c r="AI13" i="4"/>
  <c r="AB12" i="4"/>
  <c r="AE11" i="4"/>
  <c r="AG7" i="4"/>
  <c r="AS5" i="4"/>
  <c r="AC5" i="4"/>
  <c r="AE19" i="4"/>
  <c r="AQ17" i="4"/>
  <c r="AQ21" i="4" s="1"/>
  <c r="AA17" i="4"/>
  <c r="AC13" i="4"/>
  <c r="AO11" i="4"/>
  <c r="AO15" i="4" s="1"/>
  <c r="AH8" i="4"/>
  <c r="AA7" i="4"/>
  <c r="AM5" i="4"/>
  <c r="Y30" i="4"/>
  <c r="AE14" i="4"/>
  <c r="AP11" i="4"/>
  <c r="AP15" i="4" s="1"/>
  <c r="AI6" i="4"/>
  <c r="AE20" i="4"/>
  <c r="AP17" i="4"/>
  <c r="AP21" i="4" s="1"/>
  <c r="AI12" i="4"/>
  <c r="AC8" i="4"/>
  <c r="AN5" i="4"/>
  <c r="AI18" i="4"/>
  <c r="AC14" i="4"/>
  <c r="AN11" i="4"/>
  <c r="AN15" i="4" s="1"/>
  <c r="AG6" i="4"/>
  <c r="AH19" i="4"/>
  <c r="AJ17" i="4"/>
  <c r="AJ21" i="4" s="1"/>
  <c r="AC12" i="4"/>
  <c r="AF7" i="4"/>
  <c r="AH5" i="4"/>
  <c r="AG19" i="4"/>
  <c r="AS17" i="4"/>
  <c r="AS21" i="4" s="1"/>
  <c r="AC17" i="4"/>
  <c r="AE13" i="4"/>
  <c r="AQ11" i="4"/>
  <c r="AQ15" i="4" s="1"/>
  <c r="AA11" i="4"/>
  <c r="AC7" i="4"/>
  <c r="AO5" i="4"/>
  <c r="AH20" i="4"/>
  <c r="AA19" i="4"/>
  <c r="AM17" i="4"/>
  <c r="AM21" i="4" s="1"/>
  <c r="AF14" i="4"/>
  <c r="AH12" i="4"/>
  <c r="AK11" i="4"/>
  <c r="AK15" i="4" s="1"/>
  <c r="AD8" i="4"/>
  <c r="AF6" i="4"/>
  <c r="AI5" i="4"/>
  <c r="AG18" i="4"/>
  <c r="AA14" i="4"/>
  <c r="AL11" i="4"/>
  <c r="AL15" i="4" s="1"/>
  <c r="AE6" i="4"/>
  <c r="AA20" i="4"/>
  <c r="AL17" i="4"/>
  <c r="AL21" i="4" s="1"/>
  <c r="AE12" i="4"/>
  <c r="AH7" i="4"/>
  <c r="AJ5" i="4"/>
  <c r="AE18" i="4"/>
  <c r="AH13" i="4"/>
  <c r="AJ11" i="4"/>
  <c r="AJ15" i="4" s="1"/>
  <c r="AC6" i="4"/>
  <c r="AD19" i="4"/>
  <c r="AF17" i="4"/>
  <c r="AI8" i="4"/>
  <c r="AB7" i="4"/>
  <c r="AD5" i="4"/>
  <c r="AC19" i="4"/>
  <c r="AO17" i="4"/>
  <c r="AO21" i="4" s="1"/>
  <c r="AH14" i="4"/>
  <c r="AA13" i="4"/>
  <c r="AM11" i="4"/>
  <c r="AM15" i="4" s="1"/>
  <c r="AF8" i="4"/>
  <c r="AH6" i="4"/>
  <c r="AK5" i="4"/>
  <c r="AD20" i="4"/>
  <c r="AF18" i="4"/>
  <c r="AI17" i="4"/>
  <c r="AB14" i="4"/>
  <c r="AD12" i="4"/>
  <c r="AG11" i="4"/>
  <c r="AI7" i="4"/>
  <c r="AB6" i="4"/>
  <c r="AE5" i="4"/>
  <c r="AC18" i="4"/>
  <c r="AF13" i="4"/>
  <c r="AH11" i="4"/>
  <c r="AA6" i="4"/>
  <c r="AF19" i="4"/>
  <c r="AH17" i="4"/>
  <c r="AA12" i="4"/>
  <c r="AD7" i="4"/>
  <c r="AF5" i="4"/>
  <c r="AA18" i="4"/>
  <c r="AD13" i="4"/>
  <c r="AF11" i="4"/>
  <c r="AG20" i="4"/>
  <c r="AR17" i="4"/>
  <c r="AR21" i="4" s="1"/>
  <c r="AB17" i="4"/>
  <c r="AE8" i="4"/>
  <c r="AP5" i="4"/>
  <c r="AK17" i="4"/>
  <c r="AK21" i="4" s="1"/>
  <c r="AB8" i="4"/>
  <c r="AB18" i="4"/>
  <c r="AC11" i="4"/>
  <c r="AI14" i="4"/>
  <c r="AB19" i="4"/>
  <c r="AB5" i="4"/>
  <c r="AC20" i="4"/>
  <c r="AL5" i="4"/>
  <c r="AD14" i="4"/>
  <c r="AD6" i="4"/>
  <c r="AE17" i="4"/>
  <c r="AE7" i="4"/>
  <c r="AB13" i="4"/>
  <c r="AD17" i="4"/>
  <c r="AG14" i="4"/>
  <c r="AN17" i="4"/>
  <c r="AN21" i="4" s="1"/>
  <c r="AF20" i="4"/>
  <c r="AF12" i="4"/>
  <c r="AG5" i="4"/>
  <c r="AG13" i="4"/>
  <c r="AQ5" i="4"/>
  <c r="AD11" i="4"/>
  <c r="AG8" i="4"/>
  <c r="AG28" i="4" s="1"/>
  <c r="AR11" i="4"/>
  <c r="AR15" i="4" s="1"/>
  <c r="AG12" i="4"/>
  <c r="AH18" i="4"/>
  <c r="AI11" i="4"/>
  <c r="AI19" i="4"/>
  <c r="AS11" i="4"/>
  <c r="AS15" i="4" s="1"/>
  <c r="AA5" i="4"/>
  <c r="AI20" i="4"/>
  <c r="AR5" i="4"/>
  <c r="AB11" i="4"/>
  <c r="AA8" i="4"/>
  <c r="D55" i="2"/>
  <c r="D43" i="2"/>
  <c r="E18" i="2"/>
  <c r="D36" i="2"/>
  <c r="E11" i="2"/>
  <c r="E12" i="2"/>
  <c r="D45" i="2"/>
  <c r="E20" i="2"/>
  <c r="D56" i="2"/>
  <c r="D13" i="2"/>
  <c r="F38" i="2"/>
  <c r="G13" i="2"/>
  <c r="F49" i="2"/>
  <c r="BT21" i="4"/>
  <c r="BV29" i="4"/>
  <c r="BT29" i="4" s="1"/>
  <c r="AW29" i="4" s="1"/>
  <c r="T1" i="3"/>
  <c r="D51" i="2" l="1"/>
  <c r="D50" i="2"/>
  <c r="F51" i="2"/>
  <c r="AC26" i="4"/>
  <c r="AC28" i="4"/>
  <c r="AH21" i="4"/>
  <c r="AI26" i="4"/>
  <c r="AB15" i="4"/>
  <c r="AB28" i="4"/>
  <c r="AG15" i="4"/>
  <c r="AH15" i="4"/>
  <c r="AB26" i="4"/>
  <c r="AC27" i="4"/>
  <c r="AC21" i="4"/>
  <c r="AF27" i="4"/>
  <c r="AE15" i="4"/>
  <c r="H21" i="5"/>
  <c r="H24" i="5"/>
  <c r="H22" i="5"/>
  <c r="H9" i="5"/>
  <c r="H10" i="5"/>
  <c r="I3" i="5"/>
  <c r="H7" i="5"/>
  <c r="H2" i="5"/>
  <c r="M31" i="3"/>
  <c r="F64" i="2"/>
  <c r="AQ9" i="4"/>
  <c r="AQ25" i="4"/>
  <c r="AQ29" i="4" s="1"/>
  <c r="AB21" i="4"/>
  <c r="AK9" i="4"/>
  <c r="AK25" i="4"/>
  <c r="AK29" i="4" s="1"/>
  <c r="AD9" i="4"/>
  <c r="AD25" i="4"/>
  <c r="AG26" i="4"/>
  <c r="AL9" i="4"/>
  <c r="AL25" i="4"/>
  <c r="AL29" i="4" s="1"/>
  <c r="AI27" i="4"/>
  <c r="AI21" i="4"/>
  <c r="AB27" i="4"/>
  <c r="AJ9" i="4"/>
  <c r="AJ25" i="4"/>
  <c r="AJ29" i="4" s="1"/>
  <c r="AA15" i="4"/>
  <c r="AM9" i="4"/>
  <c r="AM25" i="4"/>
  <c r="AM29" i="4" s="1"/>
  <c r="AC25" i="4"/>
  <c r="AC9" i="4"/>
  <c r="AI15" i="4"/>
  <c r="AG25" i="4"/>
  <c r="AG9" i="4"/>
  <c r="AE21" i="4"/>
  <c r="AC15" i="4"/>
  <c r="AP9" i="4"/>
  <c r="AP25" i="4"/>
  <c r="AP29" i="4" s="1"/>
  <c r="AF9" i="4"/>
  <c r="AF25" i="4"/>
  <c r="AF28" i="4"/>
  <c r="AI28" i="4"/>
  <c r="AH27" i="4"/>
  <c r="AE26" i="4"/>
  <c r="AI25" i="4"/>
  <c r="AI9" i="4"/>
  <c r="AH26" i="4"/>
  <c r="AA27" i="4"/>
  <c r="AA21" i="4"/>
  <c r="AS9" i="4"/>
  <c r="AS25" i="4"/>
  <c r="AS29" i="4" s="1"/>
  <c r="D37" i="2"/>
  <c r="D48" i="2"/>
  <c r="AD28" i="4"/>
  <c r="AN9" i="4"/>
  <c r="AN25" i="4"/>
  <c r="AN29" i="4" s="1"/>
  <c r="AR9" i="4"/>
  <c r="AR25" i="4"/>
  <c r="AR29" i="4" s="1"/>
  <c r="AE27" i="4"/>
  <c r="D38" i="2"/>
  <c r="E13" i="2"/>
  <c r="D49" i="2"/>
  <c r="AA28" i="4"/>
  <c r="AA25" i="4"/>
  <c r="AA9" i="4"/>
  <c r="AD15" i="4"/>
  <c r="AD21" i="4"/>
  <c r="AD26" i="4"/>
  <c r="AB25" i="4"/>
  <c r="AB9" i="4"/>
  <c r="AE28" i="4"/>
  <c r="AF15" i="4"/>
  <c r="AD27" i="4"/>
  <c r="AA26" i="4"/>
  <c r="AE25" i="4"/>
  <c r="AE9" i="4"/>
  <c r="AF21" i="4"/>
  <c r="AF26" i="4"/>
  <c r="AO25" i="4"/>
  <c r="AO29" i="4" s="1"/>
  <c r="AO9" i="4"/>
  <c r="AH25" i="4"/>
  <c r="AH9" i="4"/>
  <c r="AH28" i="4"/>
  <c r="AG27" i="4"/>
  <c r="AG21" i="4"/>
  <c r="D42" i="2"/>
  <c r="E17" i="2"/>
  <c r="D53" i="2"/>
  <c r="D41" i="2"/>
  <c r="E16" i="2"/>
  <c r="D52" i="2"/>
  <c r="D71" i="2"/>
  <c r="D65" i="2"/>
  <c r="D66" i="2"/>
  <c r="AX29" i="4"/>
  <c r="BO29" i="4"/>
  <c r="BD29" i="4"/>
  <c r="BP29" i="4"/>
  <c r="BK29" i="4"/>
  <c r="BF29" i="4"/>
  <c r="BJ29" i="4"/>
  <c r="BH29" i="4"/>
  <c r="BI29" i="4"/>
  <c r="BA29" i="4"/>
  <c r="BB29" i="4"/>
  <c r="BN28" i="4"/>
  <c r="BJ28" i="4"/>
  <c r="BP27" i="4"/>
  <c r="BL27" i="4"/>
  <c r="BH27" i="4"/>
  <c r="BN26" i="4"/>
  <c r="BJ26" i="4"/>
  <c r="BO20" i="4"/>
  <c r="BK20" i="4"/>
  <c r="BG20" i="4"/>
  <c r="BM28" i="4"/>
  <c r="BI28" i="4"/>
  <c r="BO27" i="4"/>
  <c r="BK27" i="4"/>
  <c r="BG27" i="4"/>
  <c r="BM26" i="4"/>
  <c r="BI26" i="4"/>
  <c r="BP20" i="4"/>
  <c r="BL20" i="4"/>
  <c r="BH20" i="4"/>
  <c r="BM19" i="4"/>
  <c r="BI19" i="4"/>
  <c r="BO18" i="4"/>
  <c r="BK18" i="4"/>
  <c r="BG18" i="4"/>
  <c r="BN14" i="4"/>
  <c r="BJ14" i="4"/>
  <c r="BP13" i="4"/>
  <c r="BL13" i="4"/>
  <c r="BH13" i="4"/>
  <c r="BN12" i="4"/>
  <c r="BJ12" i="4"/>
  <c r="BO8" i="4"/>
  <c r="BK8" i="4"/>
  <c r="BG8" i="4"/>
  <c r="BM7" i="4"/>
  <c r="BI7" i="4"/>
  <c r="BP19" i="4"/>
  <c r="BL19" i="4"/>
  <c r="BH19" i="4"/>
  <c r="BN18" i="4"/>
  <c r="BJ18" i="4"/>
  <c r="BO14" i="4"/>
  <c r="BK14" i="4"/>
  <c r="BG14" i="4"/>
  <c r="BM13" i="4"/>
  <c r="BI13" i="4"/>
  <c r="BO12" i="4"/>
  <c r="BK12" i="4"/>
  <c r="BG12" i="4"/>
  <c r="BN8" i="4"/>
  <c r="BJ8" i="4"/>
  <c r="BP7" i="4"/>
  <c r="BL7" i="4"/>
  <c r="BH7" i="4"/>
  <c r="BN6" i="4"/>
  <c r="BJ6" i="4"/>
  <c r="BM6" i="4"/>
  <c r="BO6" i="4"/>
  <c r="BG6" i="4"/>
  <c r="BL5" i="4"/>
  <c r="BK5" i="4"/>
  <c r="BC15" i="4"/>
  <c r="BK15" i="4"/>
  <c r="AZ12" i="4"/>
  <c r="AX13" i="4"/>
  <c r="BF13" i="4"/>
  <c r="BD14" i="4"/>
  <c r="BB5" i="4"/>
  <c r="BN5" i="4"/>
  <c r="BE5" i="4"/>
  <c r="BA6" i="4"/>
  <c r="BB11" i="4"/>
  <c r="BJ11" i="4"/>
  <c r="BA12" i="4"/>
  <c r="BA13" i="4"/>
  <c r="BA14" i="4"/>
  <c r="BA18" i="4"/>
  <c r="BA19" i="4"/>
  <c r="BB20" i="4"/>
  <c r="BF20" i="4"/>
  <c r="BD26" i="4"/>
  <c r="BB6" i="4"/>
  <c r="AZ27" i="4"/>
  <c r="AX7" i="4"/>
  <c r="BF7" i="4"/>
  <c r="BD28" i="4"/>
  <c r="BB8" i="4"/>
  <c r="BA11" i="4"/>
  <c r="BI11" i="4"/>
  <c r="BB21" i="4"/>
  <c r="BJ21" i="4"/>
  <c r="AZ17" i="4"/>
  <c r="BH17" i="4"/>
  <c r="BP17" i="4"/>
  <c r="BD18" i="4"/>
  <c r="BB19" i="4"/>
  <c r="AZ20" i="4"/>
  <c r="BA20" i="4"/>
  <c r="BE20" i="4"/>
  <c r="BE7" i="4"/>
  <c r="BE28" i="4"/>
  <c r="BC8" i="4"/>
  <c r="BC21" i="4"/>
  <c r="BK21" i="4"/>
  <c r="AY17" i="4"/>
  <c r="BG17" i="4"/>
  <c r="BO17" i="4"/>
  <c r="BH5" i="4"/>
  <c r="BG5" i="4"/>
  <c r="BA15" i="4"/>
  <c r="BI15" i="4"/>
  <c r="AX12" i="4"/>
  <c r="BF12" i="4"/>
  <c r="BD13" i="4"/>
  <c r="BB14" i="4"/>
  <c r="AZ5" i="4"/>
  <c r="BJ5" i="4"/>
  <c r="AY7" i="4"/>
  <c r="BI5" i="4"/>
  <c r="AZ11" i="4"/>
  <c r="BH11" i="4"/>
  <c r="BP11" i="4"/>
  <c r="BC12" i="4"/>
  <c r="BC13" i="4"/>
  <c r="BC14" i="4"/>
  <c r="BC18" i="4"/>
  <c r="BC19" i="4"/>
  <c r="AX26" i="4"/>
  <c r="BF26" i="4"/>
  <c r="BD6" i="4"/>
  <c r="BB27" i="4"/>
  <c r="AZ7" i="4"/>
  <c r="AX28" i="4"/>
  <c r="BF28" i="4"/>
  <c r="BD8" i="4"/>
  <c r="BC11" i="4"/>
  <c r="BK11" i="4"/>
  <c r="AZ21" i="4"/>
  <c r="BH21" i="4"/>
  <c r="BP21" i="4"/>
  <c r="BB17" i="4"/>
  <c r="BJ17" i="4"/>
  <c r="AX18" i="4"/>
  <c r="BF18" i="4"/>
  <c r="BD19" i="4"/>
  <c r="BE27" i="4"/>
  <c r="AY28" i="4"/>
  <c r="BA8" i="4"/>
  <c r="BA21" i="4"/>
  <c r="BI21" i="4"/>
  <c r="BA17" i="4"/>
  <c r="BI17" i="4"/>
  <c r="BO25" i="4"/>
  <c r="BK25" i="4"/>
  <c r="BG25" i="4"/>
  <c r="BC25" i="4"/>
  <c r="AY25" i="4"/>
  <c r="BF15" i="4"/>
  <c r="BL9" i="4"/>
  <c r="BF25" i="4"/>
  <c r="AX25" i="4"/>
  <c r="BP15" i="4"/>
  <c r="AZ15" i="4"/>
  <c r="AY27" i="4"/>
  <c r="AY26" i="4"/>
  <c r="BD9" i="4"/>
  <c r="BK9" i="4"/>
  <c r="BC9" i="4"/>
  <c r="AX15" i="4"/>
  <c r="BJ25" i="4"/>
  <c r="AZ25" i="4"/>
  <c r="BH25" i="4"/>
  <c r="BB15" i="4"/>
  <c r="BN9" i="4"/>
  <c r="BL15" i="4"/>
  <c r="BE26" i="4"/>
  <c r="BJ9" i="4"/>
  <c r="BM9" i="4"/>
  <c r="BE9" i="4"/>
  <c r="BH9" i="4"/>
  <c r="BL29" i="4"/>
  <c r="BG29" i="4"/>
  <c r="AY29" i="4"/>
  <c r="AW9" i="4"/>
  <c r="BC29" i="4"/>
  <c r="AW15" i="4"/>
  <c r="AZ29" i="4"/>
  <c r="BM29" i="4"/>
  <c r="BE29" i="4"/>
  <c r="BN29" i="4"/>
  <c r="BP28" i="4"/>
  <c r="BL28" i="4"/>
  <c r="BH28" i="4"/>
  <c r="BN27" i="4"/>
  <c r="BJ27" i="4"/>
  <c r="BP26" i="4"/>
  <c r="BL26" i="4"/>
  <c r="BH26" i="4"/>
  <c r="BM20" i="4"/>
  <c r="BI20" i="4"/>
  <c r="BO28" i="4"/>
  <c r="BK28" i="4"/>
  <c r="BG28" i="4"/>
  <c r="BM27" i="4"/>
  <c r="BI27" i="4"/>
  <c r="BO26" i="4"/>
  <c r="BK26" i="4"/>
  <c r="BG26" i="4"/>
  <c r="BN20" i="4"/>
  <c r="BJ20" i="4"/>
  <c r="BO19" i="4"/>
  <c r="BK19" i="4"/>
  <c r="BG19" i="4"/>
  <c r="BM18" i="4"/>
  <c r="BI18" i="4"/>
  <c r="BP14" i="4"/>
  <c r="BL14" i="4"/>
  <c r="BH14" i="4"/>
  <c r="BN13" i="4"/>
  <c r="BJ13" i="4"/>
  <c r="BP12" i="4"/>
  <c r="BL12" i="4"/>
  <c r="BH12" i="4"/>
  <c r="BM8" i="4"/>
  <c r="BI8" i="4"/>
  <c r="BO7" i="4"/>
  <c r="BK7" i="4"/>
  <c r="BG7" i="4"/>
  <c r="BN19" i="4"/>
  <c r="BJ19" i="4"/>
  <c r="BP18" i="4"/>
  <c r="BL18" i="4"/>
  <c r="BH18" i="4"/>
  <c r="BM14" i="4"/>
  <c r="BI14" i="4"/>
  <c r="BO13" i="4"/>
  <c r="BK13" i="4"/>
  <c r="BG13" i="4"/>
  <c r="BM12" i="4"/>
  <c r="BI12" i="4"/>
  <c r="BP8" i="4"/>
  <c r="BL8" i="4"/>
  <c r="BH8" i="4"/>
  <c r="BN7" i="4"/>
  <c r="BJ7" i="4"/>
  <c r="BP6" i="4"/>
  <c r="BL6" i="4"/>
  <c r="BH6" i="4"/>
  <c r="BI6" i="4"/>
  <c r="BK6" i="4"/>
  <c r="BC6" i="4"/>
  <c r="BC5" i="4"/>
  <c r="AY15" i="4"/>
  <c r="BG15" i="4"/>
  <c r="BO15" i="4"/>
  <c r="BD12" i="4"/>
  <c r="BB13" i="4"/>
  <c r="AZ14" i="4"/>
  <c r="AX5" i="4"/>
  <c r="BF5" i="4"/>
  <c r="BA7" i="4"/>
  <c r="BM5" i="4"/>
  <c r="AX11" i="4"/>
  <c r="BF11" i="4"/>
  <c r="BN11" i="4"/>
  <c r="BE12" i="4"/>
  <c r="BE13" i="4"/>
  <c r="BE14" i="4"/>
  <c r="BE18" i="4"/>
  <c r="BE19" i="4"/>
  <c r="BD20" i="4"/>
  <c r="AZ26" i="4"/>
  <c r="AX6" i="4"/>
  <c r="BF6" i="4"/>
  <c r="BD27" i="4"/>
  <c r="BB7" i="4"/>
  <c r="AZ28" i="4"/>
  <c r="AX8" i="4"/>
  <c r="BF8" i="4"/>
  <c r="BE11" i="4"/>
  <c r="BM11" i="4"/>
  <c r="BF21" i="4"/>
  <c r="BN21" i="4"/>
  <c r="BD17" i="4"/>
  <c r="BL17" i="4"/>
  <c r="AZ18" i="4"/>
  <c r="AX19" i="4"/>
  <c r="BF19" i="4"/>
  <c r="AY20" i="4"/>
  <c r="BC20" i="4"/>
  <c r="BC27" i="4"/>
  <c r="BA28" i="4"/>
  <c r="AY8" i="4"/>
  <c r="AY21" i="4"/>
  <c r="BG21" i="4"/>
  <c r="BO21" i="4"/>
  <c r="BC17" i="4"/>
  <c r="BK17" i="4"/>
  <c r="AY6" i="4"/>
  <c r="AY5" i="4"/>
  <c r="BO5" i="4"/>
  <c r="BE15" i="4"/>
  <c r="BM15" i="4"/>
  <c r="BB12" i="4"/>
  <c r="AZ13" i="4"/>
  <c r="AX14" i="4"/>
  <c r="BF14" i="4"/>
  <c r="BD5" i="4"/>
  <c r="BP5" i="4"/>
  <c r="BA5" i="4"/>
  <c r="BE6" i="4"/>
  <c r="BD11" i="4"/>
  <c r="BL11" i="4"/>
  <c r="AY12" i="4"/>
  <c r="AY13" i="4"/>
  <c r="AY14" i="4"/>
  <c r="AY18" i="4"/>
  <c r="AY19" i="4"/>
  <c r="AX21" i="4"/>
  <c r="BB26" i="4"/>
  <c r="AZ6" i="4"/>
  <c r="AX27" i="4"/>
  <c r="BF27" i="4"/>
  <c r="BD7" i="4"/>
  <c r="BB28" i="4"/>
  <c r="AZ8" i="4"/>
  <c r="AY11" i="4"/>
  <c r="BG11" i="4"/>
  <c r="BO11" i="4"/>
  <c r="BD21" i="4"/>
  <c r="BL21" i="4"/>
  <c r="AX17" i="4"/>
  <c r="BF17" i="4"/>
  <c r="BN17" i="4"/>
  <c r="BB18" i="4"/>
  <c r="AZ19" i="4"/>
  <c r="AX20" i="4"/>
  <c r="BC7" i="4"/>
  <c r="BC28" i="4"/>
  <c r="BE8" i="4"/>
  <c r="BE21" i="4"/>
  <c r="BM21" i="4"/>
  <c r="BE17" i="4"/>
  <c r="BM17" i="4"/>
  <c r="BM25" i="4"/>
  <c r="BI25" i="4"/>
  <c r="BE25" i="4"/>
  <c r="BA25" i="4"/>
  <c r="BN15" i="4"/>
  <c r="BF9" i="4"/>
  <c r="BN25" i="4"/>
  <c r="BB25" i="4"/>
  <c r="BL25" i="4"/>
  <c r="BH15" i="4"/>
  <c r="AW21" i="4"/>
  <c r="BC26" i="4"/>
  <c r="BP9" i="4"/>
  <c r="BO9" i="4"/>
  <c r="BG9" i="4"/>
  <c r="AY9" i="4"/>
  <c r="BP25" i="4"/>
  <c r="BD25" i="4"/>
  <c r="AX9" i="4"/>
  <c r="BJ15" i="4"/>
  <c r="BA27" i="4"/>
  <c r="BB9" i="4"/>
  <c r="BD15" i="4"/>
  <c r="BA26" i="4"/>
  <c r="AZ9" i="4"/>
  <c r="BI9" i="4"/>
  <c r="BA9" i="4"/>
  <c r="AC29" i="4" l="1"/>
  <c r="I7" i="5"/>
  <c r="I21" i="5"/>
  <c r="I24" i="5"/>
  <c r="I10" i="5"/>
  <c r="J3" i="5"/>
  <c r="I9" i="5"/>
  <c r="I2" i="5"/>
  <c r="I22" i="5"/>
  <c r="I67" i="3"/>
  <c r="AG67" i="3" s="1"/>
  <c r="I61" i="3"/>
  <c r="AG61" i="3" s="1"/>
  <c r="I51" i="3"/>
  <c r="AG51" i="3" s="1"/>
  <c r="I44" i="3"/>
  <c r="AG44" i="3" s="1"/>
  <c r="I37" i="3"/>
  <c r="AG37" i="3" s="1"/>
  <c r="I27" i="3"/>
  <c r="I20" i="3"/>
  <c r="AG20" i="3" s="1"/>
  <c r="I11" i="3"/>
  <c r="AG11" i="3" s="1"/>
  <c r="I5" i="3"/>
  <c r="I53" i="3"/>
  <c r="AG53" i="3" s="1"/>
  <c r="I41" i="3"/>
  <c r="AG41" i="3" s="1"/>
  <c r="I30" i="3"/>
  <c r="AG30" i="3" s="1"/>
  <c r="I18" i="3"/>
  <c r="I6" i="3"/>
  <c r="I64" i="3"/>
  <c r="AG64" i="3" s="1"/>
  <c r="I46" i="3"/>
  <c r="AG46" i="3" s="1"/>
  <c r="I10" i="3"/>
  <c r="AG10" i="3" s="1"/>
  <c r="I65" i="3"/>
  <c r="AG65" i="3" s="1"/>
  <c r="I60" i="3"/>
  <c r="AG60" i="3" s="1"/>
  <c r="I63" i="3"/>
  <c r="AG63" i="3" s="1"/>
  <c r="I57" i="3"/>
  <c r="I48" i="3"/>
  <c r="AG48" i="3" s="1"/>
  <c r="I39" i="3"/>
  <c r="AG39" i="3" s="1"/>
  <c r="I33" i="3"/>
  <c r="AG33" i="3" s="1"/>
  <c r="I25" i="3"/>
  <c r="I13" i="3"/>
  <c r="AG13" i="3" s="1"/>
  <c r="I8" i="3"/>
  <c r="AG8" i="3" s="1"/>
  <c r="I3" i="3"/>
  <c r="I68" i="3"/>
  <c r="AG68" i="3" s="1"/>
  <c r="I55" i="3"/>
  <c r="I50" i="3"/>
  <c r="AG50" i="3" s="1"/>
  <c r="I35" i="3"/>
  <c r="I24" i="3"/>
  <c r="AG24" i="3" s="1"/>
  <c r="I16" i="3"/>
  <c r="AG16" i="3" s="1"/>
  <c r="I22" i="3"/>
  <c r="AG22" i="3" s="1"/>
  <c r="I62" i="3"/>
  <c r="AG62" i="3" s="1"/>
  <c r="I42" i="3"/>
  <c r="AG42" i="3" s="1"/>
  <c r="I26" i="3"/>
  <c r="AG26" i="3" s="1"/>
  <c r="I9" i="3"/>
  <c r="AG9" i="3" s="1"/>
  <c r="I58" i="3"/>
  <c r="AG58" i="3" s="1"/>
  <c r="I40" i="3"/>
  <c r="AG40" i="3" s="1"/>
  <c r="I17" i="3"/>
  <c r="AG17" i="3" s="1"/>
  <c r="I59" i="3"/>
  <c r="AG59" i="3" s="1"/>
  <c r="I56" i="3"/>
  <c r="AG56" i="3" s="1"/>
  <c r="I38" i="3"/>
  <c r="AG38" i="3" s="1"/>
  <c r="I23" i="3"/>
  <c r="AG23" i="3" s="1"/>
  <c r="I7" i="3"/>
  <c r="AG7" i="3" s="1"/>
  <c r="I54" i="3"/>
  <c r="AG54" i="3" s="1"/>
  <c r="I31" i="3"/>
  <c r="I14" i="3"/>
  <c r="AG14" i="3" s="1"/>
  <c r="I34" i="3"/>
  <c r="AG34" i="3" s="1"/>
  <c r="I49" i="3"/>
  <c r="AG49" i="3" s="1"/>
  <c r="I36" i="3"/>
  <c r="AG36" i="3" s="1"/>
  <c r="I15" i="3"/>
  <c r="AG15" i="3" s="1"/>
  <c r="I4" i="3"/>
  <c r="I52" i="3"/>
  <c r="AG52" i="3" s="1"/>
  <c r="I28" i="3"/>
  <c r="I29" i="3"/>
  <c r="AG29" i="3" s="1"/>
  <c r="I45" i="3"/>
  <c r="AG45" i="3" s="1"/>
  <c r="I32" i="3"/>
  <c r="AG32" i="3" s="1"/>
  <c r="I12" i="3"/>
  <c r="I66" i="3"/>
  <c r="AG66" i="3" s="1"/>
  <c r="I43" i="3"/>
  <c r="I19" i="3"/>
  <c r="AG19" i="3" s="1"/>
  <c r="I47" i="3"/>
  <c r="AG47" i="3" s="1"/>
  <c r="I21" i="3"/>
  <c r="AG21" i="3" s="1"/>
  <c r="AI29" i="4"/>
  <c r="AG29" i="4"/>
  <c r="AH29" i="4"/>
  <c r="AD29" i="4"/>
  <c r="AA29" i="4"/>
  <c r="AE29" i="4"/>
  <c r="AF29" i="4"/>
  <c r="AB29" i="4"/>
  <c r="J21" i="5" l="1"/>
  <c r="J7" i="5"/>
  <c r="J10" i="5"/>
  <c r="J2" i="5"/>
  <c r="J22" i="5"/>
  <c r="J24" i="5"/>
  <c r="J9" i="5"/>
  <c r="K3" i="5"/>
  <c r="K18" i="5" s="1"/>
  <c r="AG12" i="3"/>
  <c r="D6" i="5"/>
  <c r="E6" i="5"/>
  <c r="F6" i="5"/>
  <c r="G6" i="5"/>
  <c r="H6" i="5"/>
  <c r="I6" i="5"/>
  <c r="J6" i="5"/>
  <c r="D19" i="5"/>
  <c r="AG28" i="3"/>
  <c r="E19" i="5"/>
  <c r="F19" i="5"/>
  <c r="G19" i="5"/>
  <c r="H19" i="5"/>
  <c r="I19" i="5"/>
  <c r="J19" i="5"/>
  <c r="D15" i="5"/>
  <c r="AG31" i="3"/>
  <c r="E15" i="5"/>
  <c r="F15" i="5"/>
  <c r="G15" i="5"/>
  <c r="H15" i="5"/>
  <c r="I15" i="5"/>
  <c r="J15" i="5"/>
  <c r="D12" i="5"/>
  <c r="AG25" i="3"/>
  <c r="E12" i="5"/>
  <c r="F12" i="5"/>
  <c r="G12" i="5"/>
  <c r="H12" i="5"/>
  <c r="I12" i="5"/>
  <c r="J12" i="5"/>
  <c r="D17" i="5"/>
  <c r="AG57" i="3"/>
  <c r="E17" i="5"/>
  <c r="F17" i="5"/>
  <c r="G17" i="5"/>
  <c r="H17" i="5"/>
  <c r="I17" i="5"/>
  <c r="J17" i="5"/>
  <c r="AG18" i="3"/>
  <c r="D20" i="5"/>
  <c r="E20" i="5"/>
  <c r="F20" i="5"/>
  <c r="G20" i="5"/>
  <c r="H20" i="5"/>
  <c r="I20" i="5"/>
  <c r="J20" i="5"/>
  <c r="D5" i="5"/>
  <c r="AG5" i="3"/>
  <c r="E5" i="5"/>
  <c r="F5" i="5"/>
  <c r="G5" i="5"/>
  <c r="H5" i="5"/>
  <c r="I5" i="5"/>
  <c r="J5" i="5"/>
  <c r="AG35" i="3"/>
  <c r="D13" i="5"/>
  <c r="E13" i="5"/>
  <c r="F13" i="5"/>
  <c r="G13" i="5"/>
  <c r="H13" i="5"/>
  <c r="I13" i="5"/>
  <c r="J13" i="5"/>
  <c r="AG3" i="3"/>
  <c r="D11" i="5"/>
  <c r="E11" i="5"/>
  <c r="F11" i="5"/>
  <c r="G11" i="5"/>
  <c r="H11" i="5"/>
  <c r="I11" i="5"/>
  <c r="J11" i="5"/>
  <c r="D14" i="5"/>
  <c r="AG43" i="3"/>
  <c r="E14" i="5"/>
  <c r="F14" i="5"/>
  <c r="G14" i="5"/>
  <c r="H14" i="5"/>
  <c r="I14" i="5"/>
  <c r="J14" i="5"/>
  <c r="D4" i="5"/>
  <c r="AG4" i="3"/>
  <c r="E4" i="5"/>
  <c r="F4" i="5"/>
  <c r="G4" i="5"/>
  <c r="H4" i="5"/>
  <c r="I4" i="5"/>
  <c r="J4" i="5"/>
  <c r="AG55" i="3"/>
  <c r="D8" i="5"/>
  <c r="E8" i="5"/>
  <c r="F8" i="5"/>
  <c r="G8" i="5"/>
  <c r="H8" i="5"/>
  <c r="I8" i="5"/>
  <c r="J8" i="5"/>
  <c r="AG6" i="3"/>
  <c r="D18" i="5"/>
  <c r="E18" i="5"/>
  <c r="F18" i="5"/>
  <c r="G18" i="5"/>
  <c r="H18" i="5"/>
  <c r="I18" i="5"/>
  <c r="J18" i="5"/>
  <c r="AG27" i="3"/>
  <c r="D16" i="5"/>
  <c r="E16" i="5"/>
  <c r="F16" i="5"/>
  <c r="G16" i="5"/>
  <c r="H16" i="5"/>
  <c r="I16" i="5"/>
  <c r="J16" i="5"/>
  <c r="K12" i="5" l="1"/>
  <c r="K4" i="5"/>
  <c r="K17" i="5"/>
  <c r="K20" i="5"/>
  <c r="K13" i="5"/>
  <c r="K15" i="5"/>
  <c r="K16" i="5"/>
  <c r="K19" i="5"/>
  <c r="K14" i="5"/>
  <c r="K6" i="5"/>
  <c r="K11" i="5"/>
  <c r="K22" i="5"/>
  <c r="K9" i="5"/>
  <c r="K2" i="5"/>
  <c r="L3" i="5"/>
  <c r="K21" i="5"/>
  <c r="K24" i="5"/>
  <c r="K7" i="5"/>
  <c r="K10" i="5"/>
  <c r="K5" i="5"/>
  <c r="K8" i="5"/>
  <c r="D23" i="5"/>
  <c r="D26" i="5" s="1"/>
  <c r="G23" i="5"/>
  <c r="G26" i="5" s="1"/>
  <c r="I23" i="5"/>
  <c r="I26" i="5" s="1"/>
  <c r="E23" i="5"/>
  <c r="E26" i="5" s="1"/>
  <c r="H23" i="5"/>
  <c r="H26" i="5" s="1"/>
  <c r="J23" i="5"/>
  <c r="J26" i="5" s="1"/>
  <c r="F23" i="5"/>
  <c r="F26" i="5" s="1"/>
  <c r="AG1" i="3"/>
  <c r="B31" i="5" s="1"/>
  <c r="B32" i="5" s="1"/>
  <c r="K23" i="5" l="1"/>
  <c r="K26" i="5" s="1"/>
  <c r="L18" i="5"/>
  <c r="L11" i="5"/>
  <c r="L17" i="5"/>
  <c r="L9" i="5"/>
  <c r="L4" i="5"/>
  <c r="L2" i="5"/>
  <c r="L21" i="5"/>
  <c r="L15" i="5"/>
  <c r="L13" i="5"/>
  <c r="L6" i="5"/>
  <c r="L24" i="5"/>
  <c r="L19" i="5"/>
  <c r="L20" i="5"/>
  <c r="L14" i="5"/>
  <c r="L12" i="5"/>
  <c r="L5" i="5"/>
  <c r="M3" i="5"/>
  <c r="L22" i="5"/>
  <c r="L16" i="5"/>
  <c r="L10" i="5"/>
  <c r="L8" i="5"/>
  <c r="L7" i="5"/>
  <c r="F83" i="2"/>
  <c r="F84" i="2" s="1"/>
  <c r="M18" i="5" l="1"/>
  <c r="M19" i="5"/>
  <c r="M16" i="5"/>
  <c r="M11" i="5"/>
  <c r="M5" i="5"/>
  <c r="N3" i="5"/>
  <c r="M21" i="5"/>
  <c r="M13" i="5"/>
  <c r="M4" i="5"/>
  <c r="M17" i="5"/>
  <c r="M14" i="5"/>
  <c r="M9" i="5"/>
  <c r="M8" i="5"/>
  <c r="M24" i="5"/>
  <c r="M22" i="5"/>
  <c r="M20" i="5"/>
  <c r="M10" i="5"/>
  <c r="M12" i="5"/>
  <c r="M6" i="5"/>
  <c r="M2" i="5"/>
  <c r="M15" i="5"/>
  <c r="M7" i="5"/>
  <c r="L23" i="5"/>
  <c r="L26" i="5" s="1"/>
  <c r="N20" i="5" l="1"/>
  <c r="N18" i="5"/>
  <c r="N12" i="5"/>
  <c r="N10" i="5"/>
  <c r="N6" i="5"/>
  <c r="N17" i="5"/>
  <c r="N22" i="5"/>
  <c r="N9" i="5"/>
  <c r="N14" i="5"/>
  <c r="N7" i="5"/>
  <c r="N2" i="5"/>
  <c r="N16" i="5"/>
  <c r="N15" i="5"/>
  <c r="N8" i="5"/>
  <c r="N5" i="5"/>
  <c r="N24" i="5"/>
  <c r="N21" i="5"/>
  <c r="N19" i="5"/>
  <c r="N13" i="5"/>
  <c r="N11" i="5"/>
  <c r="N4" i="5"/>
  <c r="O3" i="5"/>
  <c r="M23" i="5"/>
  <c r="M26" i="5" s="1"/>
  <c r="O16" i="5" l="1"/>
  <c r="O18" i="5"/>
  <c r="O8" i="5"/>
  <c r="O10" i="5"/>
  <c r="O6" i="5"/>
  <c r="P3" i="5"/>
  <c r="O19" i="5"/>
  <c r="O21" i="5"/>
  <c r="O11" i="5"/>
  <c r="O13" i="5"/>
  <c r="O5" i="5"/>
  <c r="O20" i="5"/>
  <c r="O22" i="5"/>
  <c r="O12" i="5"/>
  <c r="O14" i="5"/>
  <c r="O4" i="5"/>
  <c r="O2" i="5"/>
  <c r="O15" i="5"/>
  <c r="O17" i="5"/>
  <c r="O7" i="5"/>
  <c r="O9" i="5"/>
  <c r="O24" i="5"/>
  <c r="N23" i="5"/>
  <c r="N26" i="5" s="1"/>
  <c r="O23" i="5" l="1"/>
  <c r="O26" i="5" s="1"/>
  <c r="P18" i="5"/>
  <c r="P16" i="5"/>
  <c r="P13" i="5"/>
  <c r="P7" i="5"/>
  <c r="P24" i="5"/>
  <c r="P19" i="5"/>
  <c r="P21" i="5"/>
  <c r="P11" i="5"/>
  <c r="P12" i="5"/>
  <c r="P6" i="5"/>
  <c r="Q3" i="5"/>
  <c r="P15" i="5"/>
  <c r="P17" i="5"/>
  <c r="P14" i="5"/>
  <c r="P8" i="5"/>
  <c r="P5" i="5"/>
  <c r="P2" i="5"/>
  <c r="P22" i="5"/>
  <c r="P20" i="5"/>
  <c r="P10" i="5"/>
  <c r="P9" i="5"/>
  <c r="P4" i="5"/>
  <c r="P23" i="5" l="1"/>
  <c r="P26" i="5" s="1"/>
  <c r="Q17" i="5"/>
  <c r="Q16" i="5"/>
  <c r="Q9" i="5"/>
  <c r="Q6" i="5"/>
  <c r="Q24" i="5"/>
  <c r="Q22" i="5"/>
  <c r="Q20" i="5"/>
  <c r="Q14" i="5"/>
  <c r="Q12" i="5"/>
  <c r="Q5" i="5"/>
  <c r="R3" i="5"/>
  <c r="Q18" i="5"/>
  <c r="Q19" i="5"/>
  <c r="Q10" i="5"/>
  <c r="Q11" i="5"/>
  <c r="Q4" i="5"/>
  <c r="Q2" i="5"/>
  <c r="Q21" i="5"/>
  <c r="Q15" i="5"/>
  <c r="Q13" i="5"/>
  <c r="Q7" i="5"/>
  <c r="Q8" i="5"/>
  <c r="R17" i="5" l="1"/>
  <c r="R22" i="5"/>
  <c r="R12" i="5"/>
  <c r="R14" i="5"/>
  <c r="R4" i="5"/>
  <c r="R2" i="5"/>
  <c r="R16" i="5"/>
  <c r="R13" i="5"/>
  <c r="R11" i="5"/>
  <c r="R7" i="5"/>
  <c r="R21" i="5"/>
  <c r="R19" i="5"/>
  <c r="R9" i="5"/>
  <c r="R15" i="5"/>
  <c r="R5" i="5"/>
  <c r="R24" i="5"/>
  <c r="R20" i="5"/>
  <c r="R18" i="5"/>
  <c r="R8" i="5"/>
  <c r="R10" i="5"/>
  <c r="R6" i="5"/>
  <c r="S3" i="5"/>
  <c r="Q23" i="5"/>
  <c r="Q26" i="5" s="1"/>
  <c r="S16" i="5" l="1"/>
  <c r="S18" i="5"/>
  <c r="S8" i="5"/>
  <c r="S10" i="5"/>
  <c r="S6" i="5"/>
  <c r="S2" i="5"/>
  <c r="S15" i="5"/>
  <c r="S17" i="5"/>
  <c r="S7" i="5"/>
  <c r="S9" i="5"/>
  <c r="S22" i="5"/>
  <c r="S12" i="5"/>
  <c r="S14" i="5"/>
  <c r="S4" i="5"/>
  <c r="S24" i="5"/>
  <c r="S19" i="5"/>
  <c r="S21" i="5"/>
  <c r="S11" i="5"/>
  <c r="S13" i="5"/>
  <c r="S5" i="5"/>
  <c r="T3" i="5"/>
  <c r="S20" i="5"/>
  <c r="R23" i="5"/>
  <c r="R26" i="5" s="1"/>
  <c r="S23" i="5" l="1"/>
  <c r="S26" i="5" s="1"/>
  <c r="T15" i="5"/>
  <c r="T17" i="5"/>
  <c r="T14" i="5"/>
  <c r="T8" i="5"/>
  <c r="T7" i="5"/>
  <c r="T2" i="5"/>
  <c r="T18" i="5"/>
  <c r="T16" i="5"/>
  <c r="T13" i="5"/>
  <c r="T5" i="5"/>
  <c r="T24" i="5"/>
  <c r="T19" i="5"/>
  <c r="T21" i="5"/>
  <c r="T11" i="5"/>
  <c r="T12" i="5"/>
  <c r="T9" i="5"/>
  <c r="U3" i="5"/>
  <c r="T22" i="5"/>
  <c r="T20" i="5"/>
  <c r="T10" i="5"/>
  <c r="T6" i="5"/>
  <c r="T4" i="5"/>
  <c r="T23" i="5" l="1"/>
  <c r="T26" i="5" s="1"/>
  <c r="U18" i="5"/>
  <c r="U19" i="5"/>
  <c r="U13" i="5"/>
  <c r="U11" i="5"/>
  <c r="U4" i="5"/>
  <c r="U2" i="5"/>
  <c r="U17" i="5"/>
  <c r="U14" i="5"/>
  <c r="U12" i="5"/>
  <c r="U6" i="5"/>
  <c r="U24" i="5"/>
  <c r="U21" i="5"/>
  <c r="U15" i="5"/>
  <c r="U9" i="5"/>
  <c r="U7" i="5"/>
  <c r="U8" i="5"/>
  <c r="U22" i="5"/>
  <c r="U20" i="5"/>
  <c r="U10" i="5"/>
  <c r="U16" i="5"/>
  <c r="U5" i="5"/>
  <c r="V3" i="5"/>
  <c r="V17" i="5" l="1"/>
  <c r="V22" i="5"/>
  <c r="V12" i="5"/>
  <c r="V14" i="5"/>
  <c r="V7" i="5"/>
  <c r="V2" i="5"/>
  <c r="V16" i="5"/>
  <c r="V13" i="5"/>
  <c r="V15" i="5"/>
  <c r="V5" i="5"/>
  <c r="V24" i="5"/>
  <c r="V21" i="5"/>
  <c r="V19" i="5"/>
  <c r="V9" i="5"/>
  <c r="V11" i="5"/>
  <c r="V4" i="5"/>
  <c r="W3" i="5"/>
  <c r="V20" i="5"/>
  <c r="V18" i="5"/>
  <c r="V8" i="5"/>
  <c r="V10" i="5"/>
  <c r="V6" i="5"/>
  <c r="U23" i="5"/>
  <c r="U26" i="5" s="1"/>
  <c r="V23" i="5" l="1"/>
  <c r="V26" i="5" s="1"/>
  <c r="W16" i="5"/>
  <c r="W18" i="5"/>
  <c r="W8" i="5"/>
  <c r="W10" i="5"/>
  <c r="W6" i="5"/>
  <c r="X3" i="5"/>
  <c r="W20" i="5"/>
  <c r="W22" i="5"/>
  <c r="W12" i="5"/>
  <c r="W14" i="5"/>
  <c r="W4" i="5"/>
  <c r="W2" i="5"/>
  <c r="W19" i="5"/>
  <c r="W21" i="5"/>
  <c r="W11" i="5"/>
  <c r="W13" i="5"/>
  <c r="W5" i="5"/>
  <c r="W15" i="5"/>
  <c r="W17" i="5"/>
  <c r="W7" i="5"/>
  <c r="W9" i="5"/>
  <c r="W24" i="5"/>
  <c r="X22" i="5" l="1"/>
  <c r="X17" i="5"/>
  <c r="X10" i="5"/>
  <c r="X7" i="5"/>
  <c r="X4" i="5"/>
  <c r="X18" i="5"/>
  <c r="X20" i="5"/>
  <c r="X13" i="5"/>
  <c r="X6" i="5"/>
  <c r="X24" i="5"/>
  <c r="X19" i="5"/>
  <c r="X14" i="5"/>
  <c r="X16" i="5"/>
  <c r="X12" i="5"/>
  <c r="X9" i="5"/>
  <c r="Y3" i="5"/>
  <c r="X15" i="5"/>
  <c r="X21" i="5"/>
  <c r="X11" i="5"/>
  <c r="X8" i="5"/>
  <c r="X5" i="5"/>
  <c r="X2" i="5"/>
  <c r="W23" i="5"/>
  <c r="W26" i="5" s="1"/>
  <c r="Y18" i="5" l="1"/>
  <c r="Y19" i="5"/>
  <c r="Y13" i="5"/>
  <c r="Y11" i="5"/>
  <c r="Y5" i="5"/>
  <c r="Z3" i="5"/>
  <c r="Y21" i="5"/>
  <c r="Y15" i="5"/>
  <c r="Y9" i="5"/>
  <c r="Y7" i="5"/>
  <c r="Y4" i="5"/>
  <c r="Y2" i="5"/>
  <c r="Y17" i="5"/>
  <c r="Y10" i="5"/>
  <c r="Y16" i="5"/>
  <c r="Y6" i="5"/>
  <c r="Y22" i="5"/>
  <c r="Y20" i="5"/>
  <c r="Y14" i="5"/>
  <c r="Y12" i="5"/>
  <c r="Y8" i="5"/>
  <c r="Y24" i="5"/>
  <c r="X23" i="5"/>
  <c r="X26" i="5" s="1"/>
  <c r="Y23" i="5" l="1"/>
  <c r="Y26" i="5" s="1"/>
  <c r="Z17" i="5"/>
  <c r="Z22" i="5"/>
  <c r="Z9" i="5"/>
  <c r="Z11" i="5"/>
  <c r="Z4" i="5"/>
  <c r="Z2" i="5"/>
  <c r="Z16" i="5"/>
  <c r="Z14" i="5"/>
  <c r="Z12" i="5"/>
  <c r="Z7" i="5"/>
  <c r="Z24" i="5"/>
  <c r="Z21" i="5"/>
  <c r="Z19" i="5"/>
  <c r="Z13" i="5"/>
  <c r="Z8" i="5"/>
  <c r="Z5" i="5"/>
  <c r="AA3" i="5"/>
  <c r="Z20" i="5"/>
  <c r="Z18" i="5"/>
  <c r="Z15" i="5"/>
  <c r="Z10" i="5"/>
  <c r="Z6" i="5"/>
  <c r="AA20" i="5" l="1"/>
  <c r="AA22" i="5"/>
  <c r="AA12" i="5"/>
  <c r="AA10" i="5"/>
  <c r="AA4" i="5"/>
  <c r="AA24" i="5"/>
  <c r="AA16" i="5"/>
  <c r="AA18" i="5"/>
  <c r="AA8" i="5"/>
  <c r="AA14" i="5"/>
  <c r="AA6" i="5"/>
  <c r="AA2" i="5"/>
  <c r="AA19" i="5"/>
  <c r="AA21" i="5"/>
  <c r="AA11" i="5"/>
  <c r="AA13" i="5"/>
  <c r="AA5" i="5"/>
  <c r="AB3" i="5"/>
  <c r="AA15" i="5"/>
  <c r="AA17" i="5"/>
  <c r="AA7" i="5"/>
  <c r="AA9" i="5"/>
  <c r="Z23" i="5"/>
  <c r="Z26" i="5" s="1"/>
  <c r="AB15" i="5" l="1"/>
  <c r="AB5" i="5"/>
  <c r="AB22" i="5"/>
  <c r="AB17" i="5"/>
  <c r="AB7" i="5"/>
  <c r="AB12" i="5"/>
  <c r="AB4" i="5"/>
  <c r="AB2" i="5"/>
  <c r="AB19" i="5"/>
  <c r="AB14" i="5"/>
  <c r="AB16" i="5"/>
  <c r="AB13" i="5"/>
  <c r="AB6" i="5"/>
  <c r="AB24" i="5"/>
  <c r="AB21" i="5"/>
  <c r="AB11" i="5"/>
  <c r="AB9" i="5"/>
  <c r="AC3" i="5"/>
  <c r="AB18" i="5"/>
  <c r="AB20" i="5"/>
  <c r="AB10" i="5"/>
  <c r="AB8" i="5"/>
  <c r="AA23" i="5"/>
  <c r="AA26" i="5" s="1"/>
  <c r="AB23" i="5" l="1"/>
  <c r="AB26" i="5" s="1"/>
  <c r="AC18" i="5"/>
  <c r="AC19" i="5"/>
  <c r="AC13" i="5"/>
  <c r="AC11" i="5"/>
  <c r="AC5" i="5"/>
  <c r="AC2" i="5"/>
  <c r="AC17" i="5"/>
  <c r="AC10" i="5"/>
  <c r="AC14" i="5"/>
  <c r="AC8" i="5"/>
  <c r="AC22" i="5"/>
  <c r="AC20" i="5"/>
  <c r="AC16" i="5"/>
  <c r="AC12" i="5"/>
  <c r="AC6" i="5"/>
  <c r="AC24" i="5"/>
  <c r="AC21" i="5"/>
  <c r="AC15" i="5"/>
  <c r="AC9" i="5"/>
  <c r="AC7" i="5"/>
  <c r="AC4" i="5"/>
  <c r="AD3" i="5"/>
  <c r="AD16" i="5" l="1"/>
  <c r="AD15" i="5"/>
  <c r="AD12" i="5"/>
  <c r="AD5" i="5"/>
  <c r="AD21" i="5"/>
  <c r="AD19" i="5"/>
  <c r="AD13" i="5"/>
  <c r="AD8" i="5"/>
  <c r="AD4" i="5"/>
  <c r="AD24" i="5"/>
  <c r="AD17" i="5"/>
  <c r="AD22" i="5"/>
  <c r="AD9" i="5"/>
  <c r="AD11" i="5"/>
  <c r="AD7" i="5"/>
  <c r="AE3" i="5"/>
  <c r="AD20" i="5"/>
  <c r="AD18" i="5"/>
  <c r="AD14" i="5"/>
  <c r="AD10" i="5"/>
  <c r="AD6" i="5"/>
  <c r="AD2" i="5"/>
  <c r="AC23" i="5"/>
  <c r="AC26" i="5" s="1"/>
  <c r="AE20" i="5" l="1"/>
  <c r="AE22" i="5"/>
  <c r="AE14" i="5"/>
  <c r="AE7" i="5"/>
  <c r="AE4" i="5"/>
  <c r="AE15" i="5"/>
  <c r="AE17" i="5"/>
  <c r="AE11" i="5"/>
  <c r="AE9" i="5"/>
  <c r="AF3" i="5"/>
  <c r="AE16" i="5"/>
  <c r="AE18" i="5"/>
  <c r="AE12" i="5"/>
  <c r="AE10" i="5"/>
  <c r="AE6" i="5"/>
  <c r="AE24" i="5"/>
  <c r="AE19" i="5"/>
  <c r="AE21" i="5"/>
  <c r="AE8" i="5"/>
  <c r="AE13" i="5"/>
  <c r="AE5" i="5"/>
  <c r="AE2" i="5"/>
  <c r="AD23" i="5"/>
  <c r="AD26" i="5" s="1"/>
  <c r="AF7" i="5" l="1"/>
  <c r="AG3" i="5"/>
  <c r="AF18" i="5"/>
  <c r="AF20" i="5"/>
  <c r="AF10" i="5"/>
  <c r="AF8" i="5"/>
  <c r="AF2" i="5"/>
  <c r="AF19" i="5"/>
  <c r="AF14" i="5"/>
  <c r="AF16" i="5"/>
  <c r="AF13" i="5"/>
  <c r="AF6" i="5"/>
  <c r="AF15" i="5"/>
  <c r="AF21" i="5"/>
  <c r="AF11" i="5"/>
  <c r="AF9" i="5"/>
  <c r="AF5" i="5"/>
  <c r="AF24" i="5"/>
  <c r="AF22" i="5"/>
  <c r="AF17" i="5"/>
  <c r="AF12" i="5"/>
  <c r="AF4" i="5"/>
  <c r="AE23" i="5"/>
  <c r="AE26" i="5" s="1"/>
  <c r="AF23" i="5" l="1"/>
  <c r="AF26" i="5" s="1"/>
  <c r="AG17" i="5"/>
  <c r="AG16" i="5"/>
  <c r="AG12" i="5"/>
  <c r="AG6" i="5"/>
  <c r="AG2" i="5"/>
  <c r="AG18" i="5"/>
  <c r="AG19" i="5"/>
  <c r="AG13" i="5"/>
  <c r="AG11" i="5"/>
  <c r="AG4" i="5"/>
  <c r="AG24" i="5"/>
  <c r="AG21" i="5"/>
  <c r="AG15" i="5"/>
  <c r="AG9" i="5"/>
  <c r="AG7" i="5"/>
  <c r="AG8" i="5"/>
  <c r="AH3" i="5"/>
  <c r="AG22" i="5"/>
  <c r="AG20" i="5"/>
  <c r="AG10" i="5"/>
  <c r="AG14" i="5"/>
  <c r="AG5" i="5"/>
  <c r="AG23" i="5" l="1"/>
  <c r="AG26" i="5" s="1"/>
  <c r="AH16" i="5"/>
  <c r="AH13" i="5"/>
  <c r="AH14" i="5"/>
  <c r="AH5" i="5"/>
  <c r="AH2" i="5"/>
  <c r="AH21" i="5"/>
  <c r="AH19" i="5"/>
  <c r="AH9" i="5"/>
  <c r="AH11" i="5"/>
  <c r="AH4" i="5"/>
  <c r="AH24" i="5"/>
  <c r="AI3" i="5"/>
  <c r="AH17" i="5"/>
  <c r="AH22" i="5"/>
  <c r="AH12" i="5"/>
  <c r="AH15" i="5"/>
  <c r="AH7" i="5"/>
  <c r="AH20" i="5"/>
  <c r="AH18" i="5"/>
  <c r="AH8" i="5"/>
  <c r="AH10" i="5"/>
  <c r="AH6" i="5"/>
  <c r="AH23" i="5" l="1"/>
  <c r="AH26" i="5" s="1"/>
  <c r="AI20" i="5"/>
  <c r="AI22" i="5"/>
  <c r="AI12" i="5"/>
  <c r="AI7" i="5"/>
  <c r="AI4" i="5"/>
  <c r="AI24" i="5"/>
  <c r="AJ3" i="5"/>
  <c r="AI16" i="5"/>
  <c r="AI18" i="5"/>
  <c r="AI8" i="5"/>
  <c r="AI10" i="5"/>
  <c r="AI6" i="5"/>
  <c r="AI15" i="5"/>
  <c r="AI17" i="5"/>
  <c r="AI11" i="5"/>
  <c r="AI9" i="5"/>
  <c r="AI2" i="5"/>
  <c r="AI19" i="5"/>
  <c r="AI21" i="5"/>
  <c r="AI14" i="5"/>
  <c r="AI13" i="5"/>
  <c r="AI5" i="5"/>
  <c r="AJ18" i="5" l="1"/>
  <c r="AJ20" i="5"/>
  <c r="AJ10" i="5"/>
  <c r="AJ8" i="5"/>
  <c r="AK3" i="5"/>
  <c r="AJ19" i="5"/>
  <c r="AJ14" i="5"/>
  <c r="AJ16" i="5"/>
  <c r="AJ13" i="5"/>
  <c r="AJ6" i="5"/>
  <c r="AJ27" i="5"/>
  <c r="AJ2" i="5"/>
  <c r="AJ15" i="5"/>
  <c r="AJ21" i="5"/>
  <c r="AJ11" i="5"/>
  <c r="AJ9" i="5"/>
  <c r="AJ5" i="5"/>
  <c r="AJ26" i="5"/>
  <c r="AJ22" i="5"/>
  <c r="AJ17" i="5"/>
  <c r="AJ7" i="5"/>
  <c r="AJ12" i="5"/>
  <c r="AJ4" i="5"/>
  <c r="AJ24" i="5"/>
  <c r="AI23" i="5"/>
  <c r="AI26" i="5" s="1"/>
  <c r="AJ23" i="5" l="1"/>
  <c r="AK17" i="5"/>
  <c r="AK14" i="5"/>
  <c r="AK12" i="5"/>
  <c r="AK6" i="5"/>
  <c r="AL3" i="5"/>
  <c r="AK22" i="5"/>
  <c r="AK20" i="5"/>
  <c r="AK10" i="5"/>
  <c r="AK16" i="5"/>
  <c r="AK5" i="5"/>
  <c r="AK27" i="5"/>
  <c r="AK2" i="5"/>
  <c r="AK21" i="5"/>
  <c r="AK15" i="5"/>
  <c r="AK9" i="5"/>
  <c r="AK7" i="5"/>
  <c r="AK8" i="5"/>
  <c r="AK24" i="5"/>
  <c r="AK18" i="5"/>
  <c r="AK19" i="5"/>
  <c r="AK13" i="5"/>
  <c r="AK11" i="5"/>
  <c r="AK4" i="5"/>
  <c r="AK26" i="5"/>
  <c r="AK23" i="5" l="1"/>
  <c r="AL16" i="5"/>
  <c r="AL13" i="5"/>
  <c r="AL15" i="5"/>
  <c r="AL5" i="5"/>
  <c r="AL24" i="5"/>
  <c r="AL2" i="5"/>
  <c r="AL21" i="5"/>
  <c r="AL19" i="5"/>
  <c r="AL9" i="5"/>
  <c r="AL11" i="5"/>
  <c r="AL7" i="5"/>
  <c r="AL27" i="5"/>
  <c r="AL17" i="5"/>
  <c r="AL22" i="5"/>
  <c r="AL12" i="5"/>
  <c r="AL14" i="5"/>
  <c r="AL26" i="5"/>
  <c r="AL4" i="5"/>
  <c r="AL20" i="5"/>
  <c r="AL18" i="5"/>
  <c r="AL8" i="5"/>
  <c r="AL10" i="5"/>
  <c r="AL6" i="5"/>
  <c r="AM3" i="5"/>
  <c r="AM15" i="5" l="1"/>
  <c r="AM17" i="5"/>
  <c r="AM7" i="5"/>
  <c r="AM9" i="5"/>
  <c r="AM2" i="5"/>
  <c r="AM20" i="5"/>
  <c r="AM22" i="5"/>
  <c r="AM12" i="5"/>
  <c r="AM14" i="5"/>
  <c r="AM4" i="5"/>
  <c r="AM27" i="5"/>
  <c r="AN3" i="5"/>
  <c r="AM16" i="5"/>
  <c r="AM18" i="5"/>
  <c r="AM8" i="5"/>
  <c r="AM10" i="5"/>
  <c r="AM6" i="5"/>
  <c r="AM26" i="5"/>
  <c r="AM19" i="5"/>
  <c r="AM21" i="5"/>
  <c r="AM11" i="5"/>
  <c r="AM13" i="5"/>
  <c r="AM5" i="5"/>
  <c r="AM24" i="5"/>
  <c r="AL23" i="5"/>
  <c r="AN18" i="5" l="1"/>
  <c r="AN20" i="5"/>
  <c r="AN10" i="5"/>
  <c r="AN8" i="5"/>
  <c r="AN27" i="5"/>
  <c r="AN2" i="5"/>
  <c r="AN19" i="5"/>
  <c r="AN14" i="5"/>
  <c r="AN16" i="5"/>
  <c r="AN13" i="5"/>
  <c r="AN6" i="5"/>
  <c r="AN26" i="5"/>
  <c r="AN15" i="5"/>
  <c r="AN21" i="5"/>
  <c r="AN11" i="5"/>
  <c r="AN9" i="5"/>
  <c r="AN5" i="5"/>
  <c r="AN24" i="5"/>
  <c r="AN22" i="5"/>
  <c r="AN17" i="5"/>
  <c r="AN7" i="5"/>
  <c r="AN12" i="5"/>
  <c r="AN4" i="5"/>
  <c r="AO3" i="5"/>
  <c r="AM23" i="5"/>
  <c r="AN23" i="5" l="1"/>
  <c r="AO17" i="5"/>
  <c r="AO10" i="5"/>
  <c r="AO16" i="5"/>
  <c r="AO6" i="5"/>
  <c r="AP3" i="5"/>
  <c r="AO22" i="5"/>
  <c r="AO20" i="5"/>
  <c r="AO14" i="5"/>
  <c r="AO12" i="5"/>
  <c r="AO8" i="5"/>
  <c r="AO27" i="5"/>
  <c r="AO2" i="5"/>
  <c r="AO18" i="5"/>
  <c r="AO19" i="5"/>
  <c r="AO13" i="5"/>
  <c r="AO11" i="5"/>
  <c r="AO5" i="5"/>
  <c r="AO26" i="5"/>
  <c r="AO21" i="5"/>
  <c r="AO15" i="5"/>
  <c r="AO9" i="5"/>
  <c r="AO7" i="5"/>
  <c r="AO4" i="5"/>
  <c r="AO24" i="5"/>
  <c r="AO23" i="5" l="1"/>
  <c r="AP21" i="5"/>
  <c r="AP19" i="5"/>
  <c r="AP13" i="5"/>
  <c r="AP8" i="5"/>
  <c r="AP5" i="5"/>
  <c r="AP24" i="5"/>
  <c r="AP2" i="5"/>
  <c r="AP20" i="5"/>
  <c r="AP18" i="5"/>
  <c r="AP15" i="5"/>
  <c r="AP10" i="5"/>
  <c r="AP6" i="5"/>
  <c r="AP26" i="5"/>
  <c r="AP16" i="5"/>
  <c r="AP14" i="5"/>
  <c r="AP12" i="5"/>
  <c r="AP7" i="5"/>
  <c r="AQ3" i="5"/>
  <c r="AP17" i="5"/>
  <c r="AP22" i="5"/>
  <c r="AP9" i="5"/>
  <c r="AP11" i="5"/>
  <c r="AP4" i="5"/>
  <c r="AP27" i="5"/>
  <c r="AP23" i="5" l="1"/>
  <c r="AQ15" i="5"/>
  <c r="C15" i="5" s="1"/>
  <c r="AQ17" i="5"/>
  <c r="C17" i="5" s="1"/>
  <c r="AQ7" i="5"/>
  <c r="C7" i="5" s="1"/>
  <c r="AQ9" i="5"/>
  <c r="C9" i="5" s="1"/>
  <c r="AQ20" i="5"/>
  <c r="C20" i="5" s="1"/>
  <c r="AQ22" i="5"/>
  <c r="C22" i="5" s="1"/>
  <c r="AQ12" i="5"/>
  <c r="C12" i="5" s="1"/>
  <c r="AQ10" i="5"/>
  <c r="C10" i="5" s="1"/>
  <c r="AQ4" i="5"/>
  <c r="C4" i="5" s="1"/>
  <c r="AQ27" i="5"/>
  <c r="AQ2" i="5"/>
  <c r="AQ19" i="5"/>
  <c r="C19" i="5" s="1"/>
  <c r="AQ21" i="5"/>
  <c r="C21" i="5" s="1"/>
  <c r="AQ11" i="5"/>
  <c r="C11" i="5" s="1"/>
  <c r="AQ13" i="5"/>
  <c r="C13" i="5" s="1"/>
  <c r="AQ5" i="5"/>
  <c r="C5" i="5" s="1"/>
  <c r="AQ24" i="5"/>
  <c r="AQ16" i="5"/>
  <c r="C16" i="5" s="1"/>
  <c r="AQ18" i="5"/>
  <c r="C18" i="5" s="1"/>
  <c r="AQ8" i="5"/>
  <c r="C8" i="5" s="1"/>
  <c r="AQ14" i="5"/>
  <c r="C14" i="5" s="1"/>
  <c r="AQ6" i="5"/>
  <c r="AQ23" i="5" l="1"/>
  <c r="AQ26" i="5" s="1"/>
  <c r="C26" i="5" s="1"/>
  <c r="C6" i="5"/>
  <c r="C23" i="5" s="1"/>
  <c r="D27" i="5" s="1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AB27" i="5" s="1"/>
  <c r="AC27" i="5" s="1"/>
  <c r="AD27" i="5" s="1"/>
  <c r="AE27" i="5" s="1"/>
  <c r="AF27" i="5" s="1"/>
  <c r="AG27" i="5" s="1"/>
  <c r="AH27" i="5" s="1"/>
  <c r="AI27" i="5" s="1"/>
</calcChain>
</file>

<file path=xl/sharedStrings.xml><?xml version="1.0" encoding="utf-8"?>
<sst xmlns="http://schemas.openxmlformats.org/spreadsheetml/2006/main" count="1050" uniqueCount="482">
  <si>
    <t>Kentallen voor de materiaalcommisaris van een roeivereniging</t>
  </si>
  <si>
    <t>Deze sheet helpt de materiaalcommissaris van een roeivereniging door de kenmerken van zijn vloot op heel eenvoudige wijze te vertalen in kentallen.</t>
  </si>
  <si>
    <t>Ook kan een vlootplan en investeringsprognose worden gemaaakt. De kentallen geven vervolgens inzicht in de kenmerken en gezondheid van zijn vloot.</t>
  </si>
  <si>
    <t>Daarnaast kan de vloot van een roeivereniging op deze wijze vergeleken worden met vloten van andere verenigingen, ook als die veel groter of kleiner zijn.</t>
  </si>
  <si>
    <t>Aarzel daarom niet om deze sheet door te sturen naar bevriende materiaalcommissarissen: hoe meer deelnemers, hoe beter de vergelijking!</t>
  </si>
  <si>
    <t>Een eenvoudig vlootoverzicht volstaat om de belangrijkste kentallen te berekenen. Een beknopte handleiding is hieronder gegeven.</t>
  </si>
  <si>
    <t>Eenvoudig uw eigen vlootkentallen laten berekenen</t>
  </si>
  <si>
    <t>Om de kentallen voor uw eigen vereniging te laten berekenen, neemt u de volgende stappen:</t>
  </si>
  <si>
    <r>
      <t xml:space="preserve">Zorg dat u uw eigen vlootoverzicht in een Excel-sheet hebt met de </t>
    </r>
    <r>
      <rPr>
        <b/>
        <sz val="11"/>
        <rFont val="Calibri"/>
        <family val="2"/>
        <scheme val="minor"/>
      </rPr>
      <t>naam,</t>
    </r>
    <r>
      <rPr>
        <sz val="11"/>
        <rFont val="Calibri"/>
        <family val="2"/>
        <scheme val="minor"/>
      </rPr>
      <t xml:space="preserve"> het </t>
    </r>
    <r>
      <rPr>
        <b/>
        <sz val="11"/>
        <rFont val="Calibri"/>
        <family val="2"/>
        <scheme val="minor"/>
      </rPr>
      <t>type</t>
    </r>
    <r>
      <rPr>
        <sz val="11"/>
        <rFont val="Calibri"/>
        <family val="2"/>
        <scheme val="minor"/>
      </rPr>
      <t xml:space="preserve"> (1x, 2x, etc) en het </t>
    </r>
    <r>
      <rPr>
        <b/>
        <sz val="11"/>
        <rFont val="Calibri"/>
        <family val="2"/>
        <scheme val="minor"/>
      </rPr>
      <t>bouwjaar</t>
    </r>
    <r>
      <rPr>
        <sz val="11"/>
        <rFont val="Calibri"/>
        <family val="2"/>
        <scheme val="minor"/>
      </rPr>
      <t xml:space="preserve"> van de boten in uw vloot.</t>
    </r>
  </si>
  <si>
    <r>
      <t xml:space="preserve">Haal onder de tab </t>
    </r>
    <r>
      <rPr>
        <b/>
        <sz val="11"/>
        <rFont val="Calibri"/>
        <family val="2"/>
        <scheme val="minor"/>
      </rPr>
      <t>Hulptabel</t>
    </r>
    <r>
      <rPr>
        <sz val="11"/>
        <rFont val="Calibri"/>
        <family val="2"/>
        <scheme val="minor"/>
      </rPr>
      <t xml:space="preserve"> de </t>
    </r>
    <r>
      <rPr>
        <sz val="11"/>
        <color rgb="FF0070C0"/>
        <rFont val="Calibri"/>
        <family val="2"/>
        <scheme val="minor"/>
      </rPr>
      <t>lichtblauwe</t>
    </r>
    <r>
      <rPr>
        <sz val="11"/>
        <rFont val="Calibri"/>
        <family val="2"/>
        <scheme val="minor"/>
      </rPr>
      <t xml:space="preserve"> voorbeeldgegevens van boten in rij 1 tot en met 66 weg. De </t>
    </r>
    <r>
      <rPr>
        <sz val="11"/>
        <color theme="3"/>
        <rFont val="Calibri"/>
        <family val="2"/>
        <scheme val="minor"/>
      </rPr>
      <t>donkerblauwe</t>
    </r>
    <r>
      <rPr>
        <sz val="11"/>
        <rFont val="Calibri"/>
        <family val="2"/>
        <scheme val="minor"/>
      </rPr>
      <t xml:space="preserve"> velden bevatten formules die</t>
    </r>
  </si>
  <si>
    <t xml:space="preserve">een waarde berekenen. Deze moet u laten staan. </t>
  </si>
  <si>
    <t>Kopieer de waarden uit uw eigen vlootoverzicht in de gelijknamige kolommen van de hulptabel (Copy, Paste Values).</t>
  </si>
  <si>
    <t>4*</t>
  </si>
  <si>
    <t>Check of de standaard vervangingswaarden in de gelijknamige tabel  kloppen, voeg zo nodig typen toe en pas de vervangingswaarde aan.</t>
  </si>
  <si>
    <t>Gebruik voor de prijzen de vervangingswaarde van de boot: de huidige aankoopprijs van een vervangende boot zonder riemen.</t>
  </si>
  <si>
    <t>5*</t>
  </si>
  <si>
    <t xml:space="preserve">Voeg - indien beschikbaar - de afschrijvingen (aantal sorties van een boot per jaar) in de gelijknamige kolom toe. </t>
  </si>
  <si>
    <t>Gebruik voor het aantal sorties de getallen van afgelopen jaar of extrapoleer naar een volledig kalenderjaar.</t>
  </si>
  <si>
    <r>
      <t xml:space="preserve">In de kolom </t>
    </r>
    <r>
      <rPr>
        <b/>
        <sz val="11"/>
        <rFont val="Calibri"/>
        <family val="2"/>
        <scheme val="minor"/>
      </rPr>
      <t>Handmatig</t>
    </r>
    <r>
      <rPr>
        <sz val="11"/>
        <rFont val="Calibri"/>
        <family val="2"/>
        <scheme val="minor"/>
      </rPr>
      <t xml:space="preserve"> onder de tab </t>
    </r>
    <r>
      <rPr>
        <b/>
        <sz val="11"/>
        <rFont val="Calibri"/>
        <family val="2"/>
        <scheme val="minor"/>
      </rPr>
      <t>Kentallen</t>
    </r>
    <r>
      <rPr>
        <sz val="11"/>
        <rFont val="Calibri"/>
        <family val="2"/>
        <scheme val="minor"/>
      </rPr>
      <t xml:space="preserve"> kunt u uitproberen wat aangepaste waarden met de kentallen doen.</t>
    </r>
  </si>
  <si>
    <t>*U kunt er ook voor kiezen om de vervangingswaarde direkt achter de boot in de prijskolom op te nemen. Dit doet u door de formule te vervangen door een waarde.</t>
  </si>
  <si>
    <t>Uw eigen vloot gebenchmarkt tegen vloten van andere verenigingen</t>
  </si>
  <si>
    <t>Om er voor te zorgen dat u uw eigen vloot kan benchmarken met die van andere verenigingen volgt u de volgende stappen:</t>
  </si>
  <si>
    <r>
      <t>Vul - de informatie beschikbaar is - in de excel sheet in. Mail het Excel</t>
    </r>
    <r>
      <rPr>
        <sz val="11"/>
        <rFont val="Calibri"/>
        <family val="2"/>
      </rPr>
      <t xml:space="preserve"> bestand naar </t>
    </r>
    <r>
      <rPr>
        <b/>
        <sz val="11"/>
        <rFont val="Calibri"/>
        <family val="2"/>
      </rPr>
      <t>materiaal (at) roeinaarden (punt) nl</t>
    </r>
    <r>
      <rPr>
        <sz val="11"/>
        <rFont val="Calibri"/>
        <family val="2"/>
      </rPr>
      <t>.</t>
    </r>
  </si>
  <si>
    <t xml:space="preserve">Met het insturen van de gegevens geeft u uitdrukkelijk toestemming om uw gegevens in de benchmark te gebruiken en </t>
  </si>
  <si>
    <t>aan andere verenigingen ter beschikking te stellen. Voor wat hoort wat, toch?</t>
  </si>
  <si>
    <t>Ik voeg uw vereniging aan de benchmark toe en mail deze naar u terug.  U kunt dan uw vloot met die van andere verenigingen vergelijken.</t>
  </si>
  <si>
    <t>Extra: eenvoudig uw eigen vlootplan op 1 A4-tje</t>
  </si>
  <si>
    <t>1.</t>
  </si>
  <si>
    <t>wedstrijdboten;</t>
  </si>
  <si>
    <t>2.</t>
  </si>
  <si>
    <t>boten in de reguliere afschrijving;</t>
  </si>
  <si>
    <t>3.</t>
  </si>
  <si>
    <t>instructieboten, waarin zonder bevoegdheden geroeid mag worden zolang de instructeur/coach meevaart of meefietst.</t>
  </si>
  <si>
    <t>Daarna kunnen de gladde boten worden ingedeeld in viergewichtsklassen, namelijk boten:</t>
  </si>
  <si>
    <t>a.</t>
  </si>
  <si>
    <t>met een maximaal roeiersgewicht van 95+ kg;</t>
  </si>
  <si>
    <t>b.</t>
  </si>
  <si>
    <t>met een maximaal roeiersgewicht van 85 kg;</t>
  </si>
  <si>
    <t>c.</t>
  </si>
  <si>
    <t>met een maximaal roeiersgewicht van 75 kg;</t>
  </si>
  <si>
    <t>d.</t>
  </si>
  <si>
    <t>met een maximaal roeiersgewicht van 65 kg.</t>
  </si>
  <si>
    <t xml:space="preserve">Samen geeft dit twaalf groepen van 1a t/m 3d. </t>
  </si>
  <si>
    <r>
      <t xml:space="preserve">Door in de kolom </t>
    </r>
    <r>
      <rPr>
        <b/>
        <sz val="11"/>
        <rFont val="Calibri"/>
        <family val="2"/>
        <scheme val="minor"/>
      </rPr>
      <t>Plan</t>
    </r>
    <r>
      <rPr>
        <sz val="11"/>
        <rFont val="Calibri"/>
        <family val="2"/>
        <scheme val="minor"/>
      </rPr>
      <t xml:space="preserve"> onder de tab </t>
    </r>
    <r>
      <rPr>
        <b/>
        <sz val="11"/>
        <rFont val="Calibri"/>
        <family val="2"/>
        <scheme val="minor"/>
      </rPr>
      <t>Hulptabel</t>
    </r>
    <r>
      <rPr>
        <sz val="11"/>
        <rFont val="Calibri"/>
        <family val="2"/>
        <scheme val="minor"/>
      </rPr>
      <t xml:space="preserve"> elke boot aan een groep toe te wijzen, ontstaat automatisch het vlootplan*</t>
    </r>
  </si>
  <si>
    <t>Naast het vlootplan worden respectievelijk getoond:</t>
  </si>
  <si>
    <t>Een overzicht hoe de vloot er uit zou zien wanneer elke boot even vaak werd afgeschreven.</t>
  </si>
  <si>
    <t>Omdat elke boot niet even vaak wordt afgeschreven en er per boot een tot en met acht leden roeien, wordt aangegeven welk belang deze boot heeft voor</t>
  </si>
  <si>
    <t>Het aantal ledensorties (afschrijving*roeiplekken) voor de verschillende boten.</t>
  </si>
  <si>
    <t>*Oude versies van Excel ondersteunen deze functionaliteit niet.</t>
  </si>
  <si>
    <t>Extra:  hoeveel geld moet ik welk jaar reserveren (investeringsprognose)</t>
  </si>
  <si>
    <r>
      <t xml:space="preserve">Door de jaren in de kolom </t>
    </r>
    <r>
      <rPr>
        <b/>
        <sz val="11"/>
        <rFont val="Calibri"/>
        <family val="2"/>
        <scheme val="minor"/>
      </rPr>
      <t>Vervang</t>
    </r>
    <r>
      <rPr>
        <sz val="11"/>
        <rFont val="Calibri"/>
        <family val="2"/>
        <scheme val="minor"/>
      </rPr>
      <t xml:space="preserve"> onder de tab </t>
    </r>
    <r>
      <rPr>
        <b/>
        <sz val="11"/>
        <rFont val="Calibri"/>
        <family val="2"/>
        <scheme val="minor"/>
      </rPr>
      <t>Hulptabel</t>
    </r>
    <r>
      <rPr>
        <sz val="11"/>
        <rFont val="Calibri"/>
        <family val="2"/>
        <scheme val="minor"/>
      </rPr>
      <t xml:space="preserve"> aan te passen, kan de aanschaf van een boot naar voren of naar achteren worden geschoven.</t>
    </r>
  </si>
  <si>
    <t>Invoervelden</t>
  </si>
  <si>
    <t>Handmatig</t>
  </si>
  <si>
    <t>Via hulptabel</t>
  </si>
  <si>
    <t>Toelichting</t>
  </si>
  <si>
    <t>Betekenis</t>
  </si>
  <si>
    <t>a</t>
  </si>
  <si>
    <t>Naam roeivereniging</t>
  </si>
  <si>
    <t>RV Naarden</t>
  </si>
  <si>
    <t>Geef de naam van uw vereniging. Vul anoniem in, wanneer uw uw bijdrage anoniem wilt houden</t>
  </si>
  <si>
    <t>b</t>
  </si>
  <si>
    <t>Peiljaar</t>
  </si>
  <si>
    <t>Het jaar waarop deze kentallen betrekking hebben</t>
  </si>
  <si>
    <t>c</t>
  </si>
  <si>
    <t>Invoerdatum</t>
  </si>
  <si>
    <t>Datum waarop deze sheet is ingevuld</t>
  </si>
  <si>
    <t>d</t>
  </si>
  <si>
    <t>Soort vereniging</t>
  </si>
  <si>
    <t>Studentenvereniging of burgervereniging</t>
  </si>
  <si>
    <t>e</t>
  </si>
  <si>
    <t>Aantal leden</t>
  </si>
  <si>
    <t>Aantal roeiende leden</t>
  </si>
  <si>
    <t>f</t>
  </si>
  <si>
    <t>Jaarlijks aanschafbudget</t>
  </si>
  <si>
    <t>Jaarlijks budget voor de aanschaf van boten (excl. onderhoud)</t>
  </si>
  <si>
    <t>g</t>
  </si>
  <si>
    <t>Vervangingswaarde aanschaf</t>
  </si>
  <si>
    <t>Vervangingswaarde van de boten die dit in het peiljaar zijn aangeschaft</t>
  </si>
  <si>
    <t>h</t>
  </si>
  <si>
    <t>Aantal boten:</t>
  </si>
  <si>
    <t>Aantal roeiboten in de vloot voor algemeen gebruik (geen priveboten)</t>
  </si>
  <si>
    <t>i</t>
  </si>
  <si>
    <t>Aantal roeiplekken:</t>
  </si>
  <si>
    <t>Aantal roeiplekken in deze vloot</t>
  </si>
  <si>
    <t>j</t>
  </si>
  <si>
    <t>- waarvan scullplekken</t>
  </si>
  <si>
    <t>Aantal scull roeiplekken in deze vloot.</t>
  </si>
  <si>
    <t>k</t>
  </si>
  <si>
    <t>- waarvan boordplekken</t>
  </si>
  <si>
    <t>Aantal boordroeiplekken in deze vloot.</t>
  </si>
  <si>
    <t>l</t>
  </si>
  <si>
    <t>* waarvan glad</t>
  </si>
  <si>
    <t>Aantal gladde roeiplekken in deze vloot.</t>
  </si>
  <si>
    <t>m</t>
  </si>
  <si>
    <t>* waarvan c-boten</t>
  </si>
  <si>
    <t>Aantal C-boot roeiplekken in deze vloot.</t>
  </si>
  <si>
    <t>n</t>
  </si>
  <si>
    <t>* waarvan wherries</t>
  </si>
  <si>
    <t>Aantal wherrie roeiplekken in deze vloot.</t>
  </si>
  <si>
    <t>o</t>
  </si>
  <si>
    <t>o waarvan wedstrijd</t>
  </si>
  <si>
    <t>Aantal wedstrijd roeiplekken</t>
  </si>
  <si>
    <t>p</t>
  </si>
  <si>
    <t>o waarvan afschrijving</t>
  </si>
  <si>
    <t>Aantal afschrijf roeiplekken</t>
  </si>
  <si>
    <t>q</t>
  </si>
  <si>
    <t>o waarvan instructie</t>
  </si>
  <si>
    <t>Aantal instructie roeiplekken</t>
  </si>
  <si>
    <t>r</t>
  </si>
  <si>
    <t>Vervangingswaarde vloot</t>
  </si>
  <si>
    <t>Getotaliseerde huidige aanschafprijs van alle boten inclusief riemen</t>
  </si>
  <si>
    <t>s</t>
  </si>
  <si>
    <t>Aantal afschrijvingen (per jaar)</t>
  </si>
  <si>
    <t>Aantal afschrijvingen (bootsorties) over een heel jaar</t>
  </si>
  <si>
    <t>t</t>
  </si>
  <si>
    <t>Leden roeisorties (per jaar)</t>
  </si>
  <si>
    <t>Aantal keren dat de leden geroeid hebben (bootsorties*roeiplekken)</t>
  </si>
  <si>
    <t>u</t>
  </si>
  <si>
    <t>Gemiddelde leeftijd boten</t>
  </si>
  <si>
    <t>Gemiddelde leeftijd van een boot in jaren</t>
  </si>
  <si>
    <t>Algemeen</t>
  </si>
  <si>
    <t>De naam van de vereniging</t>
  </si>
  <si>
    <t>Hoe groot de vereniging is</t>
  </si>
  <si>
    <t>De vloot kwantitatief</t>
  </si>
  <si>
    <t>De omvang van de vloot</t>
  </si>
  <si>
    <t>Aantal leden per roeiplek</t>
  </si>
  <si>
    <t>Aantal leden per beschikbare roeiplek.</t>
  </si>
  <si>
    <t>De mate waarin de boot kwantitatief toereikend is.</t>
  </si>
  <si>
    <t>De samenstelling van de vloot</t>
  </si>
  <si>
    <t>Opbouw vloot (roeiplekken):</t>
  </si>
  <si>
    <t>Aantal roeiplekken.</t>
  </si>
  <si>
    <t>- waarvan sculplekken</t>
  </si>
  <si>
    <t>Percentage scullplekken.</t>
  </si>
  <si>
    <t>Percentage boordroeiplekken.</t>
  </si>
  <si>
    <t>Percentage gladde plekken.</t>
  </si>
  <si>
    <t>Percentage C-boot plekken.</t>
  </si>
  <si>
    <t>Percentage wherrie plekken.</t>
  </si>
  <si>
    <t>Percentage wedstrijd roeiplekken.</t>
  </si>
  <si>
    <t>Percentage roeiplekken voor de afschrijving.</t>
  </si>
  <si>
    <t>Percentage instructie roeiplekken.</t>
  </si>
  <si>
    <t>De vloot kwalitatief</t>
  </si>
  <si>
    <t>Minimale levensduur</t>
  </si>
  <si>
    <t>Aantal jaren dat elke boot mee moet gaan, voordat geld voor vervanging beschikbaar is.</t>
  </si>
  <si>
    <t>Hoe lang elke boot moet meegaan</t>
  </si>
  <si>
    <t>Gewogen gemiddelde ouderdom</t>
  </si>
  <si>
    <t>-</t>
  </si>
  <si>
    <t>Ouderdom van de vloot waarbij boten evenredig naar vervangingswaarde bijdragen (ouderdom euro in de vloot)</t>
  </si>
  <si>
    <t>Ouderdom vanuit financieel perspectief.</t>
  </si>
  <si>
    <t>Gemiddelde vervangingswaarde</t>
  </si>
  <si>
    <t>Gemiddelde vervangingswaarde in euro's per boot.</t>
  </si>
  <si>
    <t>Of er dure of goedkope boten worden aangekocht.</t>
  </si>
  <si>
    <t>Gemiddelde prijs per roeiplek</t>
  </si>
  <si>
    <t>De vloot financieel</t>
  </si>
  <si>
    <t>Vervangingswaarde van alle boten in de vloot</t>
  </si>
  <si>
    <t>Wat het kost om de vloot opnieuw aan te schaffen</t>
  </si>
  <si>
    <t>Vervangingswaarde per lid</t>
  </si>
  <si>
    <t>Vervangingswaarde van de boten uitgedrukt in euro's per lid</t>
  </si>
  <si>
    <t xml:space="preserve">De omvang van de vloot </t>
  </si>
  <si>
    <t>Hoeveel geld er beschikbaar is voor de vervanging van boten</t>
  </si>
  <si>
    <t>Jaarbijdrage botenfonds per lid</t>
  </si>
  <si>
    <t>Bijdrage aan de aanschaf van boten in euro's per lid per jaar.</t>
  </si>
  <si>
    <t>De hoeveelheid geld die naar de aanschaf van boten gaat.</t>
  </si>
  <si>
    <t>Het gebruik van de vloot</t>
  </si>
  <si>
    <t>Jaargebruik per boot</t>
  </si>
  <si>
    <t>Gemiddeld aantal keren dat een boot jaarlijks vaart.</t>
  </si>
  <si>
    <t>De intensiteit van het vlootgebruik.</t>
  </si>
  <si>
    <t>Roeisorties per lid</t>
  </si>
  <si>
    <t>Gemiddeld aantal keren dat een lid jaarlijks roeit.</t>
  </si>
  <si>
    <t>De intensiteit waarmee leden roeien</t>
  </si>
  <si>
    <t>Sorties gedurende de levensduur</t>
  </si>
  <si>
    <t>Na hoeveel sorties wordt de gemiddelde boot  vervangen.</t>
  </si>
  <si>
    <t>Aanschaf dit jaar</t>
  </si>
  <si>
    <t>Vervangingssaldo vloot</t>
  </si>
  <si>
    <t>Boten die eerder vervangen worden, kosten geld (-). Boten die later vervangen worden leveren geld op (+). Dit is het saldo.</t>
  </si>
  <si>
    <t>De verlengde levensduur van boten financieel gemaakt. Is niet negatief, tenzij het vervangingsjaar wordt aangepast.</t>
  </si>
  <si>
    <t>Vervangingssaldo in jaren</t>
  </si>
  <si>
    <t>Bovengenoemd saldo uitgedrukt in jaren, gebaseerd op het jaarlijkse aanschafbudget.</t>
  </si>
  <si>
    <t>Winst in jaren - gegeven het jaarlijkse aanschafbudget - van de verlengde levensduur.</t>
  </si>
  <si>
    <t>Verjongingsfactor dit jaar</t>
  </si>
  <si>
    <t>Verjonging (-) ofveroudering (+) van de vloot na jaaraanschaf in maanden.</t>
  </si>
  <si>
    <t>Elk jaar wordt de vloot gemiddeld 1 jaar ouder. Hoeveel maanden zijn hier van over na aanschaf dit jaar.</t>
  </si>
  <si>
    <r>
      <t>N</t>
    </r>
    <r>
      <rPr>
        <b/>
        <sz val="9"/>
        <color indexed="8"/>
        <rFont val="Calibri"/>
        <family val="2"/>
      </rPr>
      <t>º</t>
    </r>
  </si>
  <si>
    <t>Plan</t>
  </si>
  <si>
    <t>Naam</t>
  </si>
  <si>
    <t>Type</t>
  </si>
  <si>
    <t>Bouwjaar</t>
  </si>
  <si>
    <t>Werf</t>
  </si>
  <si>
    <t>Afschrijvingen</t>
  </si>
  <si>
    <t>Verv. Prijs</t>
  </si>
  <si>
    <t>Vervang</t>
  </si>
  <si>
    <t>Vervangingswaarde</t>
  </si>
  <si>
    <t>Sculls</t>
  </si>
  <si>
    <t>Oars</t>
  </si>
  <si>
    <t>Oud</t>
  </si>
  <si>
    <t>Gewogen</t>
  </si>
  <si>
    <t>Roeipl.</t>
  </si>
  <si>
    <t>Roeisort.</t>
  </si>
  <si>
    <t>Glad</t>
  </si>
  <si>
    <t>C-boot</t>
  </si>
  <si>
    <t>Wherry</t>
  </si>
  <si>
    <t>Wedstrijd</t>
  </si>
  <si>
    <t>Afschrijving</t>
  </si>
  <si>
    <t>Instructie</t>
  </si>
  <si>
    <t>Waarde</t>
  </si>
  <si>
    <t>Saldo</t>
  </si>
  <si>
    <t>2b</t>
  </si>
  <si>
    <t>Ad Storm v.L.</t>
  </si>
  <si>
    <t>4+</t>
  </si>
  <si>
    <t>High-end</t>
  </si>
  <si>
    <t>Prijs paar sculls</t>
  </si>
  <si>
    <t>Prijs van 1 paar sculls (twee riemen)</t>
  </si>
  <si>
    <t>2a</t>
  </si>
  <si>
    <t>Affuit</t>
  </si>
  <si>
    <t>1x</t>
  </si>
  <si>
    <t>Low-end</t>
  </si>
  <si>
    <t>Prijs boordriem</t>
  </si>
  <si>
    <t>Prijs van een boordriem</t>
  </si>
  <si>
    <t>1d</t>
  </si>
  <si>
    <t>Ballista</t>
  </si>
  <si>
    <t>2x</t>
  </si>
  <si>
    <t>Alle boten</t>
  </si>
  <si>
    <t>Vervangingswaarde van de boten</t>
  </si>
  <si>
    <t>Bever</t>
  </si>
  <si>
    <t>C4+</t>
  </si>
  <si>
    <t>Alle sculls</t>
  </si>
  <si>
    <t>Vervangingswaarde alle sculls</t>
  </si>
  <si>
    <t>1b</t>
  </si>
  <si>
    <t>Bonnet</t>
  </si>
  <si>
    <t>Alle boordriemen</t>
  </si>
  <si>
    <t>Vervangingswaarde alle boordriemen</t>
  </si>
  <si>
    <t>3d</t>
  </si>
  <si>
    <t>Bulletje</t>
  </si>
  <si>
    <t>Het jaar waarop dit overzicht betrekking heeft</t>
  </si>
  <si>
    <t>1c</t>
  </si>
  <si>
    <t>Carapace</t>
  </si>
  <si>
    <t>Levensduur</t>
  </si>
  <si>
    <t>Het aantal jaren dat een boot mee moet</t>
  </si>
  <si>
    <t>3c</t>
  </si>
  <si>
    <t>Courtine</t>
  </si>
  <si>
    <t>Cunette</t>
  </si>
  <si>
    <t>Kentallen ten behoeve van tab 1</t>
  </si>
  <si>
    <t>Dubbelhaak</t>
  </si>
  <si>
    <t>4x+</t>
  </si>
  <si>
    <t>Aantal boten</t>
  </si>
  <si>
    <t>Aantal roeiboten in de vloot.</t>
  </si>
  <si>
    <t>Elft</t>
  </si>
  <si>
    <t>Aantal roeiplekken</t>
  </si>
  <si>
    <t>Aantal roeiplekken in de vloot.</t>
  </si>
  <si>
    <t>Escarp</t>
  </si>
  <si>
    <t>Aantal scull roeiplekken in de vloot.</t>
  </si>
  <si>
    <t>Flank</t>
  </si>
  <si>
    <t>Aantal boordroeiplekken in de vloot.</t>
  </si>
  <si>
    <t>2c</t>
  </si>
  <si>
    <t>Flip II</t>
  </si>
  <si>
    <t>Aantal gladde roeiplekken in de vloot.</t>
  </si>
  <si>
    <t>G.W. Boot</t>
  </si>
  <si>
    <t>Aantal C-boot roeiplekken in de vloot.</t>
  </si>
  <si>
    <t>Ganzerik</t>
  </si>
  <si>
    <t>W2x+</t>
  </si>
  <si>
    <t>Aantal wherrie roeiplekken in de vloot.</t>
  </si>
  <si>
    <t>Giebel</t>
  </si>
  <si>
    <t>Gladius</t>
  </si>
  <si>
    <t>3b</t>
  </si>
  <si>
    <t>Goedendag</t>
  </si>
  <si>
    <t>Grondel</t>
  </si>
  <si>
    <t>Haakbus</t>
  </si>
  <si>
    <t>Aantal afschrijvingen</t>
  </si>
  <si>
    <t>Aantal keren dat boten per jaar op het water zijn.</t>
  </si>
  <si>
    <t>Hartsvanger</t>
  </si>
  <si>
    <t>Gemiddelde leeftijd van de boot in jaren.</t>
  </si>
  <si>
    <t>Hecht</t>
  </si>
  <si>
    <t>8+</t>
  </si>
  <si>
    <t>Gewogen gemiddelde leeftijd</t>
  </si>
  <si>
    <t>Gewogen gemiddelde leeftijd van de boot in jaren.</t>
  </si>
  <si>
    <t>Hellebaard</t>
  </si>
  <si>
    <t>Aantal leden roeisorties</t>
  </si>
  <si>
    <t xml:space="preserve">Aantal keren dat alle leden geroeid hebben. </t>
  </si>
  <si>
    <t>Huizer Poort</t>
  </si>
  <si>
    <t>C4x+</t>
  </si>
  <si>
    <t>Karekiet</t>
  </si>
  <si>
    <t>W1x+</t>
  </si>
  <si>
    <t>Vervangingswaarde boten exclusief riemen</t>
  </si>
  <si>
    <t>&lt;-Gebruik deze tabel om de vervangings-</t>
  </si>
  <si>
    <t>Katapult</t>
  </si>
  <si>
    <t>Zoeksleutel</t>
  </si>
  <si>
    <t>Prijs</t>
  </si>
  <si>
    <t>waarde van de boten eenmaal in te geven.</t>
  </si>
  <si>
    <t>Knobbelzwaan</t>
  </si>
  <si>
    <t>Empacher</t>
  </si>
  <si>
    <t>U kunt er ook voor kiezen om de</t>
  </si>
  <si>
    <t>Lunet</t>
  </si>
  <si>
    <t>C2x+</t>
  </si>
  <si>
    <t>Filippi</t>
  </si>
  <si>
    <t>vervangingswaarde direct achter de boot</t>
  </si>
  <si>
    <t>Morgenster</t>
  </si>
  <si>
    <r>
      <t xml:space="preserve">in de kolom </t>
    </r>
    <r>
      <rPr>
        <b/>
        <sz val="11"/>
        <color rgb="FFFF0000"/>
        <rFont val="Calibri"/>
        <family val="2"/>
        <scheme val="minor"/>
      </rPr>
      <t>Verv. Prijs</t>
    </r>
    <r>
      <rPr>
        <sz val="11"/>
        <color rgb="FFFF0000"/>
        <rFont val="Calibri"/>
        <family val="2"/>
        <scheme val="minor"/>
      </rPr>
      <t xml:space="preserve"> in te voeren</t>
    </r>
  </si>
  <si>
    <t>3a</t>
  </si>
  <si>
    <t>Oostbeer</t>
  </si>
  <si>
    <t>Piet Muller</t>
  </si>
  <si>
    <t>Plevier</t>
  </si>
  <si>
    <t>C1x</t>
  </si>
  <si>
    <t>Poterne</t>
  </si>
  <si>
    <t>Prik</t>
  </si>
  <si>
    <t>Promers</t>
  </si>
  <si>
    <t>4-</t>
  </si>
  <si>
    <t>Pulver</t>
  </si>
  <si>
    <t>Ral</t>
  </si>
  <si>
    <t>Ravelijn</t>
  </si>
  <si>
    <t>Redoute</t>
  </si>
  <si>
    <t>Rondeel</t>
  </si>
  <si>
    <t>C2x</t>
  </si>
  <si>
    <t>Saillant</t>
  </si>
  <si>
    <t>Saker</t>
  </si>
  <si>
    <t xml:space="preserve">Smient </t>
  </si>
  <si>
    <t>2+</t>
  </si>
  <si>
    <t>Sneep</t>
  </si>
  <si>
    <t>Snoek</t>
  </si>
  <si>
    <t>Spiering</t>
  </si>
  <si>
    <t>Ster van Naarden</t>
  </si>
  <si>
    <t>2-</t>
  </si>
  <si>
    <t>Sterlet</t>
  </si>
  <si>
    <t xml:space="preserve">Steur </t>
  </si>
  <si>
    <t>Stilet</t>
  </si>
  <si>
    <t>Stormpot</t>
  </si>
  <si>
    <t>Synergie</t>
  </si>
  <si>
    <t>Taling</t>
  </si>
  <si>
    <t>Talud</t>
  </si>
  <si>
    <t>C2+</t>
  </si>
  <si>
    <t>Topper</t>
  </si>
  <si>
    <t>2x/-</t>
  </si>
  <si>
    <t>Travers</t>
  </si>
  <si>
    <t>Utrechtsche poort</t>
  </si>
  <si>
    <t>Vesting Naarden</t>
  </si>
  <si>
    <t>Vetje</t>
  </si>
  <si>
    <t>Walbus</t>
  </si>
  <si>
    <t>Westbeer</t>
  </si>
  <si>
    <t>Wilde zwaan</t>
  </si>
  <si>
    <t>Winde</t>
  </si>
  <si>
    <t>Oefen</t>
  </si>
  <si>
    <t>Wulp</t>
  </si>
  <si>
    <t>Zilver reiger</t>
  </si>
  <si>
    <t>W4+</t>
  </si>
  <si>
    <t>W2+</t>
  </si>
  <si>
    <t>O4+</t>
  </si>
  <si>
    <t>Overnaads</t>
  </si>
  <si>
    <t>O2+</t>
  </si>
  <si>
    <t>B4+</t>
  </si>
  <si>
    <t>B-boot</t>
  </si>
  <si>
    <t>Aantallen boten</t>
  </si>
  <si>
    <t>Hoe zou de vloot moeten worden aangepast opdat elke boot even vaak wordt afgeschreven (+ boten er bij, -boten er af).</t>
  </si>
  <si>
    <t>Gebruik van de vloot door leden: waar roeien de leden graag in (aantal afschrijvingen * roeiplekken)</t>
  </si>
  <si>
    <t>Max kg</t>
  </si>
  <si>
    <t>4x-</t>
  </si>
  <si>
    <t>1a</t>
  </si>
  <si>
    <t>Zeer zwaar</t>
  </si>
  <si>
    <t>86-95+</t>
  </si>
  <si>
    <t>Zwaar</t>
  </si>
  <si>
    <t>76-85</t>
  </si>
  <si>
    <t>Middel</t>
  </si>
  <si>
    <t>66-75</t>
  </si>
  <si>
    <t>Licht</t>
  </si>
  <si>
    <t>55-65</t>
  </si>
  <si>
    <t>2d</t>
  </si>
  <si>
    <t>Totale vloot</t>
  </si>
  <si>
    <t>&lt;</t>
  </si>
  <si>
    <r>
      <t xml:space="preserve">Gebruik deze groepcode om in de  </t>
    </r>
    <r>
      <rPr>
        <b/>
        <sz val="11"/>
        <color rgb="FFFF0000"/>
        <rFont val="Calibri"/>
        <family val="2"/>
        <scheme val="minor"/>
      </rPr>
      <t>Hulptabel</t>
    </r>
    <r>
      <rPr>
        <sz val="11"/>
        <color rgb="FFFF0000"/>
        <rFont val="Calibri"/>
        <family val="2"/>
        <scheme val="minor"/>
      </rPr>
      <t xml:space="preserve"> onder de kolom '</t>
    </r>
    <r>
      <rPr>
        <b/>
        <sz val="11"/>
        <color rgb="FFFF0000"/>
        <rFont val="Calibri"/>
        <family val="2"/>
        <scheme val="minor"/>
      </rPr>
      <t>Plan'</t>
    </r>
    <r>
      <rPr>
        <sz val="11"/>
        <color rgb="FFFF0000"/>
        <rFont val="Calibri"/>
        <family val="2"/>
        <scheme val="minor"/>
      </rPr>
      <t xml:space="preserve"> de boten toe te wijzen aan een bepaalde groep. </t>
    </r>
  </si>
  <si>
    <t>Totaal:</t>
  </si>
  <si>
    <t>Aanpassingen aanschafbudget:</t>
  </si>
  <si>
    <t>Het jaarlijkse aanschafbudget</t>
  </si>
  <si>
    <r>
      <t xml:space="preserve">Pas de kolom </t>
    </r>
    <r>
      <rPr>
        <b/>
        <sz val="11"/>
        <color rgb="FFFF0000"/>
        <rFont val="Calibri"/>
        <family val="2"/>
        <scheme val="minor"/>
      </rPr>
      <t>Vervang</t>
    </r>
    <r>
      <rPr>
        <sz val="11"/>
        <color rgb="FFFF0000"/>
        <rFont val="Calibri"/>
        <family val="2"/>
        <scheme val="minor"/>
      </rPr>
      <t xml:space="preserve"> onder de tab </t>
    </r>
    <r>
      <rPr>
        <b/>
        <sz val="11"/>
        <color rgb="FFFF0000"/>
        <rFont val="Calibri"/>
        <family val="2"/>
        <scheme val="minor"/>
      </rPr>
      <t>Hulptabel</t>
    </r>
    <r>
      <rPr>
        <sz val="11"/>
        <color rgb="FFFF0000"/>
        <rFont val="Calibri"/>
        <family val="2"/>
        <scheme val="minor"/>
      </rPr>
      <t xml:space="preserve"> aan, om deze prognose aan te passen. </t>
    </r>
  </si>
  <si>
    <r>
      <t xml:space="preserve">Pas het veld </t>
    </r>
    <r>
      <rPr>
        <b/>
        <sz val="11"/>
        <color rgb="FFFF0000"/>
        <rFont val="Calibri"/>
        <family val="2"/>
        <scheme val="minor"/>
      </rPr>
      <t>Jaarlijks aanschafbudget</t>
    </r>
    <r>
      <rPr>
        <sz val="11"/>
        <color rgb="FFFF0000"/>
        <rFont val="Calibri"/>
        <family val="2"/>
        <scheme val="minor"/>
      </rPr>
      <t xml:space="preserve"> onder de tab </t>
    </r>
    <r>
      <rPr>
        <b/>
        <sz val="11"/>
        <color rgb="FFFF0000"/>
        <rFont val="Calibri"/>
        <family val="2"/>
        <scheme val="minor"/>
      </rPr>
      <t>Kentallen</t>
    </r>
    <r>
      <rPr>
        <sz val="11"/>
        <color rgb="FFFF0000"/>
        <rFont val="Calibri"/>
        <family val="2"/>
        <scheme val="minor"/>
      </rPr>
      <t xml:space="preserve"> aan om de vervangingstermijn te veranderen.</t>
    </r>
  </si>
  <si>
    <r>
      <t xml:space="preserve">Ga naar de tab </t>
    </r>
    <r>
      <rPr>
        <b/>
        <sz val="11"/>
        <rFont val="Calibri"/>
        <family val="2"/>
        <scheme val="minor"/>
      </rPr>
      <t>Kentallen</t>
    </r>
    <r>
      <rPr>
        <sz val="11"/>
        <rFont val="Calibri"/>
        <family val="2"/>
        <scheme val="minor"/>
      </rPr>
      <t xml:space="preserve"> en vul onde de kolom </t>
    </r>
    <r>
      <rPr>
        <b/>
        <sz val="11"/>
        <rFont val="Calibri"/>
        <family val="2"/>
        <scheme val="minor"/>
      </rPr>
      <t>Via hulptabe</t>
    </r>
    <r>
      <rPr>
        <sz val="11"/>
        <rFont val="Calibri"/>
        <family val="2"/>
        <scheme val="minor"/>
      </rPr>
      <t xml:space="preserve">l de </t>
    </r>
    <r>
      <rPr>
        <sz val="11"/>
        <color rgb="FF0070C0"/>
        <rFont val="Calibri"/>
        <family val="2"/>
        <scheme val="minor"/>
      </rPr>
      <t>blauwe</t>
    </r>
    <r>
      <rPr>
        <sz val="11"/>
        <rFont val="Calibri"/>
        <family val="2"/>
        <scheme val="minor"/>
      </rPr>
      <t xml:space="preserve"> velden in. De Excel sheet rekent nu alle kentallen automatisch voor u uit. </t>
    </r>
  </si>
  <si>
    <t>De samenstelling van de vloot in percentages</t>
  </si>
  <si>
    <r>
      <t xml:space="preserve">Controleer of elke boot (type en werf) in uw vloot ook terug te vinden is in de tabel met standaard bootprijzen. De rode </t>
    </r>
    <r>
      <rPr>
        <sz val="11"/>
        <color rgb="FFFF0000"/>
        <rFont val="Calibri"/>
        <family val="2"/>
        <scheme val="minor"/>
      </rPr>
      <t>#N/A</t>
    </r>
    <r>
      <rPr>
        <sz val="11"/>
        <rFont val="Calibri"/>
        <family val="2"/>
        <scheme val="minor"/>
      </rPr>
      <t xml:space="preserve"> vermeldingen zijn dan weg.</t>
    </r>
  </si>
  <si>
    <t>de vereniging. Boten die vaker worden afgeschreven en boten die een groter aantal roeiers bevatten, krijgen een hogere score t.o.z.v.h. gemiddelde (=100).</t>
  </si>
  <si>
    <t>4.</t>
  </si>
  <si>
    <t>5.</t>
  </si>
  <si>
    <r>
      <t xml:space="preserve">Het aanwezige bedrag in het botenfonds kan achter het veld </t>
    </r>
    <r>
      <rPr>
        <b/>
        <sz val="11"/>
        <rFont val="Calibri"/>
        <family val="2"/>
        <scheme val="minor"/>
      </rPr>
      <t>Bestaand saldo</t>
    </r>
    <r>
      <rPr>
        <sz val="11"/>
        <rFont val="Calibri"/>
        <family val="2"/>
        <scheme val="minor"/>
      </rPr>
      <t xml:space="preserve"> worden ingevuld.</t>
    </r>
  </si>
  <si>
    <r>
      <t xml:space="preserve">Daarnaast kunt u met deze sheet ook het vlootplan van uw vereniging samenstellen. Deze kan worden teruggevonden onder de tab </t>
    </r>
    <r>
      <rPr>
        <b/>
        <sz val="11"/>
        <rFont val="Calibri"/>
        <family val="2"/>
        <scheme val="minor"/>
      </rPr>
      <t>Vlootplan</t>
    </r>
  </si>
  <si>
    <t xml:space="preserve">Tenslotte biedt de sheet de mogelijkheid om een financiële planning over de jaren heen te maken. </t>
  </si>
  <si>
    <r>
      <t xml:space="preserve">Deze prognose wordt automatisch opgebouwd* en is terug te vinden onder de tab </t>
    </r>
    <r>
      <rPr>
        <b/>
        <sz val="11"/>
        <rFont val="Calibri"/>
        <family val="2"/>
        <scheme val="minor"/>
      </rPr>
      <t>Investeringsprognose.</t>
    </r>
  </si>
  <si>
    <r>
      <t xml:space="preserve">De in de tab </t>
    </r>
    <r>
      <rPr>
        <b/>
        <sz val="11"/>
        <rFont val="Calibri"/>
        <family val="2"/>
        <scheme val="minor"/>
      </rPr>
      <t>Investeringsprognose</t>
    </r>
    <r>
      <rPr>
        <sz val="11"/>
        <rFont val="Calibri"/>
        <family val="2"/>
        <scheme val="minor"/>
      </rPr>
      <t xml:space="preserve"> gebruikte minimale levensduur kan achter het veld </t>
    </r>
    <r>
      <rPr>
        <b/>
        <sz val="11"/>
        <rFont val="Calibri"/>
        <family val="2"/>
        <scheme val="minor"/>
      </rPr>
      <t xml:space="preserve">Levensduur </t>
    </r>
    <r>
      <rPr>
        <sz val="11"/>
        <rFont val="Calibri"/>
        <family val="2"/>
        <scheme val="minor"/>
      </rPr>
      <t xml:space="preserve"> worden ingevuld.</t>
    </r>
  </si>
  <si>
    <r>
      <t xml:space="preserve">Het jaarlijkse aanschafbudget kan worden aangepast door bedragen in de rij </t>
    </r>
    <r>
      <rPr>
        <b/>
        <sz val="11"/>
        <rFont val="Calibri"/>
        <family val="2"/>
        <scheme val="minor"/>
      </rPr>
      <t>Aanpassingen aanschafbudget</t>
    </r>
    <r>
      <rPr>
        <sz val="11"/>
        <rFont val="Calibri"/>
        <family val="2"/>
        <scheme val="minor"/>
      </rPr>
      <t xml:space="preserve"> in te voeren.</t>
    </r>
  </si>
  <si>
    <r>
      <t xml:space="preserve">Het veld </t>
    </r>
    <r>
      <rPr>
        <b/>
        <sz val="11"/>
        <rFont val="Calibri"/>
        <family val="2"/>
        <scheme val="minor"/>
      </rPr>
      <t>Tekort/Overschot</t>
    </r>
    <r>
      <rPr>
        <sz val="11"/>
        <rFont val="Calibri"/>
        <family val="2"/>
        <scheme val="minor"/>
      </rPr>
      <t xml:space="preserve"> toont het bedrag dat tekort of over is, gegeven het jaarlijkse budget en de gebruikte minimale levensduur voor de boten.</t>
    </r>
  </si>
  <si>
    <t>Aantal gladde boten in de vloot.</t>
  </si>
  <si>
    <t>Aantal C-boot boten in de vloot.</t>
  </si>
  <si>
    <t>Aantal wherries in de vloot.</t>
  </si>
  <si>
    <t>Vervangingswaarde inclusief riemen.</t>
  </si>
  <si>
    <t>Vervangingswaarde gladde boten exclusief riemen.</t>
  </si>
  <si>
    <t>Vervangingswaarde C-boten exclusief riemen.</t>
  </si>
  <si>
    <t>Vervangingswaarde wherries exclusief riemen.</t>
  </si>
  <si>
    <t>Burger</t>
  </si>
  <si>
    <t>Gemiddeld aantal roeiplekken per boot</t>
  </si>
  <si>
    <t>Hoeveel roeiplekken heeft een boot in de vloot gemiddeld.</t>
  </si>
  <si>
    <t>Samenstelling vloot, verhouding grote/kleine boten</t>
  </si>
  <si>
    <t>* voor gladde boten</t>
  </si>
  <si>
    <t>Hoeveel roeiplekken heeft een gladde boot in de vloot gemiddeld.</t>
  </si>
  <si>
    <t>* voor c-boten</t>
  </si>
  <si>
    <t>Hoeveel roeiplekken heeft een C-boot in de vloot gemiddeld.</t>
  </si>
  <si>
    <t>* voor wherries</t>
  </si>
  <si>
    <t>Hoeveel roeiplekken heeft een wherry in de vloot gemiddeld.</t>
  </si>
  <si>
    <r>
      <t xml:space="preserve">Gemiddelde prijs  van een roeiplek in euro's </t>
    </r>
    <r>
      <rPr>
        <u/>
        <sz val="11"/>
        <color theme="1"/>
        <rFont val="Calibri"/>
        <family val="2"/>
        <scheme val="minor"/>
      </rPr>
      <t>inclusief</t>
    </r>
    <r>
      <rPr>
        <sz val="11"/>
        <color theme="1"/>
        <rFont val="Calibri"/>
        <family val="2"/>
        <scheme val="minor"/>
      </rPr>
      <t xml:space="preserve"> riemen.</t>
    </r>
  </si>
  <si>
    <r>
      <t xml:space="preserve">Gemiddelde prijs  van een gladde roeiplek in euro's </t>
    </r>
    <r>
      <rPr>
        <u/>
        <sz val="11"/>
        <color theme="1"/>
        <rFont val="Calibri"/>
        <family val="2"/>
        <scheme val="minor"/>
      </rPr>
      <t>exclusief</t>
    </r>
    <r>
      <rPr>
        <sz val="11"/>
        <color theme="1"/>
        <rFont val="Calibri"/>
        <family val="2"/>
        <scheme val="minor"/>
      </rPr>
      <t xml:space="preserve"> riemen.</t>
    </r>
  </si>
  <si>
    <r>
      <t xml:space="preserve">Gemiddelde prijs  van een C-boot roeiplek in euro's </t>
    </r>
    <r>
      <rPr>
        <u/>
        <sz val="11"/>
        <color theme="1"/>
        <rFont val="Calibri"/>
        <family val="2"/>
        <scheme val="minor"/>
      </rPr>
      <t>exclusief</t>
    </r>
    <r>
      <rPr>
        <sz val="11"/>
        <color theme="1"/>
        <rFont val="Calibri"/>
        <family val="2"/>
        <scheme val="minor"/>
      </rPr>
      <t xml:space="preserve"> riemen.</t>
    </r>
  </si>
  <si>
    <r>
      <t xml:space="preserve">Gemiddelde prijs  van een Wherry roeiplek in euro's </t>
    </r>
    <r>
      <rPr>
        <u/>
        <sz val="11"/>
        <color theme="1"/>
        <rFont val="Calibri"/>
        <family val="2"/>
        <scheme val="minor"/>
      </rPr>
      <t>exclusief</t>
    </r>
    <r>
      <rPr>
        <sz val="11"/>
        <color theme="1"/>
        <rFont val="Calibri"/>
        <family val="2"/>
        <scheme val="minor"/>
      </rPr>
      <t xml:space="preserve"> riemen.</t>
    </r>
  </si>
  <si>
    <t>Backlog</t>
  </si>
  <si>
    <t>Aanschafbudget</t>
  </si>
  <si>
    <t>Jaarsaldo:</t>
  </si>
  <si>
    <t>Cummulatief saldo:</t>
  </si>
  <si>
    <t>De minimale levensduur</t>
  </si>
  <si>
    <t>4x</t>
  </si>
  <si>
    <t xml:space="preserve">   &gt; waarvan glad klein</t>
  </si>
  <si>
    <t xml:space="preserve">   &gt; waarvan glad groot</t>
  </si>
  <si>
    <t>v</t>
  </si>
  <si>
    <t>w</t>
  </si>
  <si>
    <t>Aantal roeiplekken gladde skiffjes en tweeën in deze vloot</t>
  </si>
  <si>
    <t>Aantal roeiplekken gladde vieren en achten in deze vloot</t>
  </si>
  <si>
    <t>Percentage roeiplekken gladde skiffjes en tweeën in deze vloot</t>
  </si>
  <si>
    <t>Percentage roeiplekken gladde vieren en achten in deze vloot</t>
  </si>
  <si>
    <t>Gemiddeld gebruik van een roeiplek</t>
  </si>
  <si>
    <t>Hoe vaak wordt een roeiplek jaarlijks gebruikt.</t>
  </si>
  <si>
    <t>Standaard boten</t>
  </si>
  <si>
    <t>Riemen</t>
  </si>
  <si>
    <t>Alle boten:</t>
  </si>
  <si>
    <t>Totaal</t>
  </si>
  <si>
    <t>Extra</t>
  </si>
  <si>
    <t>Standaard</t>
  </si>
  <si>
    <t>Aantallen uit het vlootplan:</t>
  </si>
  <si>
    <t>Lengtes van de boten:</t>
  </si>
  <si>
    <t>Totale bootlengte:</t>
  </si>
  <si>
    <t>Resultaat</t>
  </si>
  <si>
    <t>Variabelen</t>
  </si>
  <si>
    <t>Gebruiksaanwijzing</t>
  </si>
  <si>
    <t>Bootlengte</t>
  </si>
  <si>
    <t>Gebruikte aantallen:</t>
  </si>
  <si>
    <t>Daadwerkelijke bezetting</t>
  </si>
  <si>
    <t>Aantal riemen per strekkende meter:</t>
  </si>
  <si>
    <t>2. Vul dan de locatiegegevens in: per loodszijde de lengte,het aantal lagen</t>
  </si>
  <si>
    <t>Aanwezige stellinglengte</t>
  </si>
  <si>
    <t xml:space="preserve">    en het aantal strekkende meters gebruikt voor riemrekken.</t>
  </si>
  <si>
    <t>Berekende riemruimte (strekkende meters)</t>
  </si>
  <si>
    <t>Gebruikte riemruimte (strekkende meters)</t>
  </si>
  <si>
    <t>Snijverlies boten:</t>
  </si>
  <si>
    <t>Plaatsing boten in de loods</t>
  </si>
  <si>
    <t>Links of</t>
  </si>
  <si>
    <t>Loods</t>
  </si>
  <si>
    <t>Riem-</t>
  </si>
  <si>
    <t>Stelling</t>
  </si>
  <si>
    <t>Boot</t>
  </si>
  <si>
    <t>Aantal</t>
  </si>
  <si>
    <t>Locatie</t>
  </si>
  <si>
    <t>Rechts</t>
  </si>
  <si>
    <t>lengte</t>
  </si>
  <si>
    <t>ruimte</t>
  </si>
  <si>
    <t>Lagen</t>
  </si>
  <si>
    <t>Bezetting</t>
  </si>
  <si>
    <t>boten</t>
  </si>
  <si>
    <t>Loods 1</t>
  </si>
  <si>
    <t>Links</t>
  </si>
  <si>
    <t>Loods 2</t>
  </si>
  <si>
    <t>Loods 3</t>
  </si>
  <si>
    <t>Loods 4</t>
  </si>
  <si>
    <t>Loods 5</t>
  </si>
  <si>
    <t>Loods 6</t>
  </si>
  <si>
    <t>Riemenrekken</t>
  </si>
  <si>
    <t>Vlootplan+correctie</t>
  </si>
  <si>
    <t>Extra boottypes</t>
  </si>
  <si>
    <r>
      <rPr>
        <sz val="11"/>
        <color theme="1"/>
        <rFont val="Wingdings 3"/>
        <family val="1"/>
        <charset val="2"/>
      </rPr>
      <t xml:space="preserve">Ù </t>
    </r>
    <r>
      <rPr>
        <sz val="11"/>
        <color theme="1"/>
        <rFont val="Calibri"/>
        <family val="2"/>
        <scheme val="minor"/>
      </rPr>
      <t>Kies hier welke aantallen er gebruikt moeten worden.</t>
    </r>
  </si>
  <si>
    <t>Extra:  hoeveel stellinglengte heb ik nodig</t>
  </si>
  <si>
    <t>Deze sheet maakt het mogelijk om te bekijken of de loodsen efficient zijn ingedeeld. Gebruik hiervoor de volgende stappen:</t>
  </si>
  <si>
    <t>Een vloot (gladde en andere boten) kan worden ingedeeld in drie categorieën:</t>
  </si>
  <si>
    <t>Bepaal welke aantallen gebruikt moeten worden: De aantallen uit het vlootplan, deze aantallen met een correctie daar op of de eigen aantallen.</t>
  </si>
  <si>
    <t>Extra boottypen kunnen in de laatste drie kolommen worden toegevoegd. Daar is ook plek voor opgave van het aantal extra riemen.</t>
  </si>
  <si>
    <t>Vervolgens word per loods de lengte, het aantal stellinglagen en het aantal strekkende meters riemenrek dat minder stellinglegte geeft.</t>
  </si>
  <si>
    <t>Per locatie kan het aantal boten worden gespecificeerd. Onder de boottype staat hoeveel er nog geplaatst moeten worden, dan wel of de plaatsing klaar is.</t>
  </si>
  <si>
    <t>Gewenste bezetting:</t>
  </si>
  <si>
    <t>3. geef per locatie, per boottype, het aantal boten dat er ligt</t>
  </si>
  <si>
    <t>Ales alles is ingevuld, kan per loodszijde en in totaal de bezetting worden bekeken. De effecten van geplande bootverhuizingen kunnen ook worden bekeken.</t>
  </si>
  <si>
    <t>Belang van een boot voor de vereniging: hoe vaak gebruikt een roeier de boot ten opzichte van het gemiddelde (=100%)</t>
  </si>
  <si>
    <t>Berekende noodzakelijke stellinglengte:</t>
  </si>
  <si>
    <t>Jeroen Brinkman</t>
  </si>
  <si>
    <t>Versie 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</si>
</sst>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/mm/yy;@"/>
    <numFmt numFmtId="165" formatCode="yyyy"/>
    <numFmt numFmtId="166" formatCode="_ &quot;€&quot;\ * #,##0_ ;_ &quot;€&quot;\ * \-#,##0_ ;_ &quot;€&quot;\ * &quot;-&quot;??_ ;_ @_ "/>
    <numFmt numFmtId="167" formatCode="##,##0;&quot;Error&quot;;&quot;-&quot;"/>
    <numFmt numFmtId="168" formatCode="0.0"/>
    <numFmt numFmtId="169" formatCode="0;&quot;Error&quot;;&quot;-&quot;"/>
    <numFmt numFmtId="170" formatCode="0.0;&quot;Error&quot;;&quot;-&quot;"/>
    <numFmt numFmtId="171" formatCode="0%;&quot;Error&quot;;&quot;-&quot;"/>
    <numFmt numFmtId="172" formatCode="_ &quot;€&quot;\ * #,##0_ ;&quot;Error&quot;;&quot;-&quot;"/>
    <numFmt numFmtId="173" formatCode="_ &quot;€&quot;\ * #,##0.00_ ;&quot;Error&quot;;&quot;-&quot;"/>
    <numFmt numFmtId="174" formatCode="##,000;&quot;Error&quot;;&quot;-&quot;"/>
    <numFmt numFmtId="175" formatCode="#"/>
    <numFmt numFmtId="176" formatCode="_ * #,##0_ ;_ * \-#,##0_ ;_ * &quot;-&quot;??_ ;_ @_ "/>
    <numFmt numFmtId="177" formatCode="#,###"/>
    <numFmt numFmtId="178" formatCode="0.0000"/>
    <numFmt numFmtId="179" formatCode="0000"/>
    <numFmt numFmtId="180" formatCode="##,###"/>
    <numFmt numFmtId="181" formatCode="&quot;Reductiefactor high-end &lt;-&gt; lowend:&quot;\ 0.##"/>
    <numFmt numFmtId="182" formatCode="#;&quot;-&quot;;&quot;-&quot;"/>
    <numFmt numFmtId="183" formatCode="#0%;&quot;-&quot;;&quot;-&quot;"/>
    <numFmt numFmtId="184" formatCode="0.0;&quot;x&quot;;&quot;-&quot;"/>
    <numFmt numFmtId="185" formatCode="#,###;[Red]\-#,###"/>
    <numFmt numFmtId="186" formatCode="0;[Red]&quot;Fout&quot;;&quot;-&quot;"/>
    <numFmt numFmtId="187" formatCode="_ &quot;€&quot;\ * #,##0_ ;[Red]&quot;Fout&quot;;&quot;-&quot;"/>
    <numFmt numFmtId="188" formatCode="0.00;&quot;Error&quot;;&quot;-&quot;"/>
    <numFmt numFmtId="189" formatCode="#,##0.0"/>
    <numFmt numFmtId="190" formatCode="[Red]\+0.0;\-0.0;&quot;&quot;"/>
    <numFmt numFmtId="191" formatCode="_ &quot;€&quot;\ * ##,##0_ ;_ &quot;€&quot;\ * \-##,##0_ ;&quot;-&quot;"/>
    <numFmt numFmtId="192" formatCode="0.0;\-0.0;&quot;-&quot;"/>
    <numFmt numFmtId="193" formatCode="#,##0;&quot;Error&quot;;&quot;-&quot;"/>
    <numFmt numFmtId="194" formatCode="#;&quot;Fout!&quot;;&quot;-&quot;"/>
    <numFmt numFmtId="195" formatCode="#;\-#;&quot;-&quot;"/>
    <numFmt numFmtId="196" formatCode="0.0&quot;m&quot;\ ;&quot;Fout&quot;;&quot;-&quot;"/>
    <numFmt numFmtId="197" formatCode="\+#;\-#;&quot;-&quot;"/>
    <numFmt numFmtId="198" formatCode="0.0&quot;m&quot;\ ;&quot;Fout&quot;;&quot;&quot;"/>
    <numFmt numFmtId="199" formatCode="0&quot;m&quot;\ ;&quot;Fout&quot;;&quot;-&quot;"/>
    <numFmt numFmtId="200" formatCode="0\ &quot;riemen&quot;"/>
    <numFmt numFmtId="201" formatCode="0&quot;m&quot;\ "/>
    <numFmt numFmtId="202" formatCode="#;&quot;Te veel&quot;;&quot;Klaar&quot;"/>
    <numFmt numFmtId="203" formatCode="0.0&quot;m&quot;\ "/>
    <numFmt numFmtId="204" formatCode="0&quot;m&quot;;&quot;&quot;;&quot;&quot;"/>
    <numFmt numFmtId="205" formatCode="0%;&quot;&quot;;&quot;&quot;"/>
    <numFmt numFmtId="206" formatCode="0.0&quot;m&quot;;&quot;&quot;;&quot;&quot;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Lucida Console"/>
      <family val="3"/>
    </font>
    <font>
      <sz val="11"/>
      <color theme="0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8"/>
      <color theme="0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indexed="8"/>
      <name val="Calibri"/>
      <family val="2"/>
    </font>
    <font>
      <b/>
      <sz val="9"/>
      <color theme="1" tint="0.499984740745262"/>
      <name val="Arial"/>
      <family val="2"/>
    </font>
    <font>
      <i/>
      <sz val="11"/>
      <color rgb="FF0070C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</font>
    <font>
      <sz val="11"/>
      <color rgb="FF0070C0"/>
      <name val="Calibri"/>
      <family val="2"/>
    </font>
    <font>
      <i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FF0000"/>
      <name val="Wingdings 3"/>
      <family val="1"/>
      <charset val="2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Wingdings 3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</cellStyleXfs>
  <cellXfs count="662">
    <xf numFmtId="0" fontId="0" fillId="0" borderId="0" xfId="0"/>
    <xf numFmtId="0" fontId="6" fillId="0" borderId="1" xfId="0" applyFont="1" applyBorder="1"/>
    <xf numFmtId="0" fontId="6" fillId="0" borderId="0" xfId="0" applyFont="1"/>
    <xf numFmtId="0" fontId="6" fillId="0" borderId="5" xfId="0" applyFont="1" applyBorder="1"/>
    <xf numFmtId="0" fontId="6" fillId="0" borderId="6" xfId="0" applyFont="1" applyBorder="1"/>
    <xf numFmtId="0" fontId="7" fillId="0" borderId="7" xfId="0" applyFont="1" applyBorder="1" applyAlignment="1">
      <alignment horizontal="right"/>
    </xf>
    <xf numFmtId="0" fontId="6" fillId="0" borderId="8" xfId="0" applyFont="1" applyBorder="1"/>
    <xf numFmtId="0" fontId="6" fillId="0" borderId="9" xfId="0" applyFont="1" applyBorder="1"/>
    <xf numFmtId="0" fontId="7" fillId="0" borderId="10" xfId="0" applyFont="1" applyBorder="1" applyAlignment="1">
      <alignment horizontal="right"/>
    </xf>
    <xf numFmtId="0" fontId="6" fillId="0" borderId="8" xfId="0" applyFont="1" applyFill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 applyAlignment="1">
      <alignment horizontal="right"/>
    </xf>
    <xf numFmtId="0" fontId="6" fillId="0" borderId="14" xfId="0" applyFont="1" applyBorder="1"/>
    <xf numFmtId="0" fontId="7" fillId="0" borderId="8" xfId="0" applyFont="1" applyBorder="1" applyAlignment="1">
      <alignment horizontal="left"/>
    </xf>
    <xf numFmtId="0" fontId="6" fillId="0" borderId="9" xfId="0" applyFont="1" applyFill="1" applyBorder="1"/>
    <xf numFmtId="0" fontId="6" fillId="0" borderId="14" xfId="0" applyFont="1" applyBorder="1" applyAlignment="1">
      <alignment horizontal="left" indent="2"/>
    </xf>
    <xf numFmtId="0" fontId="7" fillId="0" borderId="11" xfId="0" applyFont="1" applyBorder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18" xfId="0" applyFont="1" applyBorder="1"/>
    <xf numFmtId="0" fontId="6" fillId="0" borderId="19" xfId="0" applyFont="1" applyBorder="1"/>
    <xf numFmtId="0" fontId="7" fillId="0" borderId="20" xfId="0" applyFont="1" applyBorder="1" applyAlignment="1">
      <alignment horizontal="right"/>
    </xf>
    <xf numFmtId="0" fontId="6" fillId="0" borderId="21" xfId="0" applyFont="1" applyBorder="1"/>
    <xf numFmtId="0" fontId="6" fillId="0" borderId="22" xfId="0" applyFont="1" applyFill="1" applyBorder="1"/>
    <xf numFmtId="0" fontId="7" fillId="0" borderId="23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4" fillId="0" borderId="24" xfId="0" applyFont="1" applyBorder="1" applyAlignment="1">
      <alignment horizontal="left"/>
    </xf>
    <xf numFmtId="164" fontId="4" fillId="0" borderId="0" xfId="0" applyNumberFormat="1" applyFont="1" applyAlignment="1" applyProtection="1">
      <alignment horizontal="right" wrapText="1"/>
    </xf>
    <xf numFmtId="0" fontId="4" fillId="0" borderId="0" xfId="0" applyFont="1" applyAlignment="1" applyProtection="1">
      <alignment wrapText="1"/>
    </xf>
    <xf numFmtId="0" fontId="0" fillId="0" borderId="24" xfId="0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6" xfId="0" applyBorder="1"/>
    <xf numFmtId="0" fontId="15" fillId="0" borderId="16" xfId="0" applyFont="1" applyBorder="1" applyAlignment="1" applyProtection="1">
      <alignment horizontal="right"/>
      <protection locked="0"/>
    </xf>
    <xf numFmtId="0" fontId="8" fillId="0" borderId="16" xfId="0" applyFont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/>
    <xf numFmtId="1" fontId="8" fillId="0" borderId="0" xfId="0" applyNumberFormat="1" applyFont="1" applyAlignment="1" applyProtection="1">
      <alignment horizontal="right" wrapText="1"/>
      <protection locked="0"/>
    </xf>
    <xf numFmtId="165" fontId="8" fillId="0" borderId="0" xfId="0" applyNumberFormat="1" applyFont="1" applyAlignment="1" applyProtection="1">
      <alignment horizontal="right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 applyProtection="1">
      <alignment horizontal="right" wrapText="1"/>
      <protection locked="0"/>
    </xf>
    <xf numFmtId="164" fontId="8" fillId="0" borderId="0" xfId="0" applyNumberFormat="1" applyFont="1" applyAlignment="1" applyProtection="1">
      <alignment horizontal="right" wrapText="1"/>
    </xf>
    <xf numFmtId="49" fontId="8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right" wrapText="1"/>
      <protection locked="0"/>
    </xf>
    <xf numFmtId="166" fontId="8" fillId="0" borderId="0" xfId="2" applyNumberFormat="1" applyFont="1" applyAlignment="1" applyProtection="1">
      <alignment horizontal="right" wrapText="1"/>
      <protection locked="0"/>
    </xf>
    <xf numFmtId="166" fontId="0" fillId="0" borderId="0" xfId="0" applyNumberFormat="1"/>
    <xf numFmtId="0" fontId="6" fillId="0" borderId="0" xfId="0" applyFont="1" applyAlignment="1" applyProtection="1">
      <alignment horizontal="right" wrapText="1"/>
    </xf>
    <xf numFmtId="0" fontId="16" fillId="0" borderId="0" xfId="0" applyFont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Border="1" applyAlignment="1">
      <alignment vertical="center"/>
    </xf>
    <xf numFmtId="166" fontId="6" fillId="0" borderId="0" xfId="2" applyNumberFormat="1" applyFont="1" applyAlignment="1" applyProtection="1">
      <alignment horizontal="right" wrapText="1"/>
    </xf>
    <xf numFmtId="167" fontId="8" fillId="0" borderId="0" xfId="0" applyNumberFormat="1" applyFont="1" applyAlignment="1" applyProtection="1">
      <alignment horizontal="right" wrapText="1"/>
      <protection locked="0"/>
    </xf>
    <xf numFmtId="167" fontId="6" fillId="0" borderId="0" xfId="0" applyNumberFormat="1" applyFont="1" applyAlignment="1" applyProtection="1">
      <alignment horizontal="right" wrapText="1"/>
    </xf>
    <xf numFmtId="44" fontId="17" fillId="0" borderId="0" xfId="0" applyNumberFormat="1" applyFont="1" applyAlignment="1">
      <alignment horizontal="right" wrapText="1"/>
    </xf>
    <xf numFmtId="168" fontId="8" fillId="0" borderId="0" xfId="0" applyNumberFormat="1" applyFont="1" applyAlignment="1" applyProtection="1">
      <alignment horizontal="right" wrapText="1"/>
      <protection locked="0"/>
    </xf>
    <xf numFmtId="168" fontId="6" fillId="0" borderId="0" xfId="0" applyNumberFormat="1" applyFont="1" applyAlignment="1" applyProtection="1">
      <alignment horizontal="right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24" xfId="0" applyFont="1" applyBorder="1" applyAlignment="1">
      <alignment horizontal="right"/>
    </xf>
    <xf numFmtId="49" fontId="4" fillId="0" borderId="24" xfId="0" applyNumberFormat="1" applyFont="1" applyBorder="1"/>
    <xf numFmtId="0" fontId="0" fillId="0" borderId="24" xfId="0" applyBorder="1"/>
    <xf numFmtId="164" fontId="4" fillId="0" borderId="24" xfId="0" applyNumberFormat="1" applyFont="1" applyBorder="1" applyAlignment="1" applyProtection="1">
      <alignment horizontal="right" wrapText="1"/>
    </xf>
    <xf numFmtId="0" fontId="4" fillId="0" borderId="24" xfId="0" applyFont="1" applyBorder="1" applyAlignment="1" applyProtection="1">
      <alignment wrapText="1"/>
    </xf>
    <xf numFmtId="0" fontId="17" fillId="0" borderId="0" xfId="0" applyFont="1" applyAlignment="1">
      <alignment horizontal="right"/>
    </xf>
    <xf numFmtId="0" fontId="17" fillId="0" borderId="0" xfId="0" applyFont="1"/>
    <xf numFmtId="0" fontId="0" fillId="0" borderId="0" xfId="0" applyAlignment="1">
      <alignment horizontal="left"/>
    </xf>
    <xf numFmtId="14" fontId="17" fillId="0" borderId="0" xfId="0" applyNumberFormat="1" applyFont="1" applyAlignment="1" applyProtection="1">
      <alignment horizontal="right" wrapText="1"/>
    </xf>
    <xf numFmtId="0" fontId="17" fillId="0" borderId="0" xfId="0" applyNumberFormat="1" applyFont="1" applyAlignment="1" applyProtection="1">
      <alignment horizontal="right" wrapText="1"/>
    </xf>
    <xf numFmtId="169" fontId="17" fillId="0" borderId="0" xfId="0" applyNumberFormat="1" applyFont="1" applyAlignment="1">
      <alignment horizontal="right" wrapText="1"/>
    </xf>
    <xf numFmtId="170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wrapText="1"/>
    </xf>
    <xf numFmtId="169" fontId="17" fillId="0" borderId="0" xfId="3" applyNumberFormat="1" applyFont="1" applyAlignment="1">
      <alignment horizontal="right" wrapText="1"/>
    </xf>
    <xf numFmtId="171" fontId="17" fillId="0" borderId="0" xfId="3" applyNumberFormat="1" applyFont="1" applyAlignment="1">
      <alignment horizontal="right" wrapText="1"/>
    </xf>
    <xf numFmtId="2" fontId="17" fillId="0" borderId="0" xfId="0" applyNumberFormat="1" applyFont="1" applyAlignment="1" applyProtection="1">
      <alignment horizontal="right" wrapText="1"/>
    </xf>
    <xf numFmtId="172" fontId="17" fillId="0" borderId="0" xfId="0" applyNumberFormat="1" applyFont="1" applyAlignment="1">
      <alignment horizontal="right" wrapText="1"/>
    </xf>
    <xf numFmtId="173" fontId="17" fillId="0" borderId="0" xfId="0" applyNumberFormat="1" applyFont="1" applyAlignment="1">
      <alignment horizontal="right" wrapText="1"/>
    </xf>
    <xf numFmtId="174" fontId="17" fillId="0" borderId="0" xfId="0" applyNumberFormat="1" applyFont="1" applyAlignment="1">
      <alignment horizontal="right" wrapText="1"/>
    </xf>
    <xf numFmtId="1" fontId="17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2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175" fontId="21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75" fontId="21" fillId="0" borderId="25" xfId="0" applyNumberFormat="1" applyFont="1" applyBorder="1" applyAlignment="1">
      <alignment horizontal="center" vertical="center"/>
    </xf>
    <xf numFmtId="166" fontId="21" fillId="0" borderId="25" xfId="2" applyNumberFormat="1" applyFont="1" applyBorder="1" applyAlignment="1">
      <alignment horizontal="right" vertical="center"/>
    </xf>
    <xf numFmtId="175" fontId="4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5" fontId="21" fillId="0" borderId="2" xfId="0" applyNumberFormat="1" applyFont="1" applyBorder="1" applyAlignment="1" applyProtection="1">
      <alignment horizontal="center" vertical="center"/>
    </xf>
    <xf numFmtId="175" fontId="21" fillId="0" borderId="3" xfId="0" applyNumberFormat="1" applyFont="1" applyBorder="1" applyAlignment="1" applyProtection="1">
      <alignment horizontal="center" vertical="center"/>
    </xf>
    <xf numFmtId="2" fontId="21" fillId="0" borderId="2" xfId="0" applyNumberFormat="1" applyFont="1" applyBorder="1" applyAlignment="1" applyProtection="1">
      <alignment horizontal="center" vertical="center"/>
    </xf>
    <xf numFmtId="2" fontId="21" fillId="0" borderId="4" xfId="0" applyNumberFormat="1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176" fontId="21" fillId="0" borderId="2" xfId="1" applyNumberFormat="1" applyFont="1" applyBorder="1" applyAlignment="1" applyProtection="1">
      <alignment horizontal="right" vertical="center"/>
    </xf>
    <xf numFmtId="177" fontId="22" fillId="0" borderId="29" xfId="0" applyNumberFormat="1" applyFont="1" applyBorder="1" applyAlignment="1" applyProtection="1">
      <alignment vertical="center"/>
    </xf>
    <xf numFmtId="0" fontId="23" fillId="2" borderId="25" xfId="0" applyFont="1" applyFill="1" applyBorder="1" applyAlignment="1">
      <alignment horizontal="right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left" vertical="center" wrapText="1"/>
    </xf>
    <xf numFmtId="1" fontId="23" fillId="2" borderId="3" xfId="0" applyNumberFormat="1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49" fontId="23" fillId="2" borderId="25" xfId="0" applyNumberFormat="1" applyFont="1" applyFill="1" applyBorder="1" applyAlignment="1">
      <alignment horizontal="right" vertical="center" wrapText="1"/>
    </xf>
    <xf numFmtId="175" fontId="23" fillId="2" borderId="2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Continuous" vertical="center" wrapText="1"/>
    </xf>
    <xf numFmtId="49" fontId="25" fillId="2" borderId="2" xfId="0" applyNumberFormat="1" applyFont="1" applyFill="1" applyBorder="1" applyAlignment="1" applyProtection="1">
      <alignment horizontal="center" vertical="center" wrapText="1"/>
    </xf>
    <xf numFmtId="49" fontId="25" fillId="2" borderId="3" xfId="0" applyNumberFormat="1" applyFont="1" applyFill="1" applyBorder="1" applyAlignment="1" applyProtection="1">
      <alignment horizontal="center" vertical="center" wrapText="1"/>
    </xf>
    <xf numFmtId="1" fontId="25" fillId="2" borderId="2" xfId="0" applyNumberFormat="1" applyFont="1" applyFill="1" applyBorder="1" applyAlignment="1" applyProtection="1">
      <alignment horizontal="center" vertical="center" wrapText="1"/>
    </xf>
    <xf numFmtId="49" fontId="25" fillId="2" borderId="4" xfId="0" applyNumberFormat="1" applyFont="1" applyFill="1" applyBorder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vertical="center"/>
    </xf>
    <xf numFmtId="49" fontId="26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175" fontId="26" fillId="0" borderId="29" xfId="0" applyNumberFormat="1" applyFont="1" applyBorder="1" applyAlignment="1" applyProtection="1">
      <alignment horizontal="center" vertical="center"/>
      <protection locked="0"/>
    </xf>
    <xf numFmtId="166" fontId="9" fillId="0" borderId="29" xfId="2" applyNumberFormat="1" applyFont="1" applyBorder="1" applyAlignment="1" applyProtection="1">
      <alignment horizontal="right" vertical="center"/>
      <protection locked="0"/>
    </xf>
    <xf numFmtId="175" fontId="9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66" fontId="8" fillId="0" borderId="16" xfId="2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vertical="center"/>
    </xf>
    <xf numFmtId="175" fontId="22" fillId="0" borderId="30" xfId="0" applyNumberFormat="1" applyFont="1" applyBorder="1" applyAlignment="1" applyProtection="1">
      <alignment horizontal="center" vertical="center"/>
    </xf>
    <xf numFmtId="175" fontId="22" fillId="0" borderId="0" xfId="0" applyNumberFormat="1" applyFont="1" applyAlignment="1" applyProtection="1">
      <alignment horizontal="center" vertical="center"/>
    </xf>
    <xf numFmtId="1" fontId="22" fillId="0" borderId="30" xfId="0" applyNumberFormat="1" applyFont="1" applyBorder="1" applyAlignment="1" applyProtection="1">
      <alignment horizontal="center" vertical="center"/>
    </xf>
    <xf numFmtId="178" fontId="22" fillId="0" borderId="27" xfId="0" applyNumberFormat="1" applyFont="1" applyBorder="1" applyAlignment="1" applyProtection="1">
      <alignment horizontal="center" vertical="center"/>
    </xf>
    <xf numFmtId="175" fontId="22" fillId="0" borderId="27" xfId="0" applyNumberFormat="1" applyFont="1" applyBorder="1" applyAlignment="1" applyProtection="1">
      <alignment horizontal="center" vertical="center"/>
    </xf>
    <xf numFmtId="175" fontId="22" fillId="0" borderId="0" xfId="0" applyNumberFormat="1" applyFont="1" applyBorder="1" applyAlignment="1" applyProtection="1">
      <alignment horizontal="center" vertical="center"/>
    </xf>
    <xf numFmtId="175" fontId="22" fillId="0" borderId="17" xfId="0" applyNumberFormat="1" applyFont="1" applyBorder="1" applyAlignment="1" applyProtection="1">
      <alignment horizontal="center" vertical="center"/>
    </xf>
    <xf numFmtId="177" fontId="22" fillId="0" borderId="31" xfId="0" applyNumberFormat="1" applyFont="1" applyBorder="1" applyAlignment="1" applyProtection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166" fontId="8" fillId="0" borderId="24" xfId="2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 vertical="center"/>
    </xf>
    <xf numFmtId="166" fontId="0" fillId="0" borderId="16" xfId="0" applyNumberFormat="1" applyBorder="1" applyAlignment="1">
      <alignment horizontal="righ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 vertical="center"/>
    </xf>
    <xf numFmtId="166" fontId="0" fillId="0" borderId="0" xfId="0" applyNumberFormat="1" applyBorder="1" applyAlignment="1">
      <alignment horizontal="right" vertical="center"/>
    </xf>
    <xf numFmtId="166" fontId="0" fillId="0" borderId="24" xfId="0" applyNumberFormat="1" applyBorder="1" applyAlignment="1">
      <alignment horizontal="right" vertical="center"/>
    </xf>
    <xf numFmtId="179" fontId="0" fillId="0" borderId="16" xfId="0" applyNumberFormat="1" applyFont="1" applyBorder="1" applyAlignment="1" applyProtection="1">
      <alignment horizontal="right" vertical="center"/>
    </xf>
    <xf numFmtId="0" fontId="0" fillId="0" borderId="34" xfId="0" applyBorder="1" applyAlignment="1">
      <alignment vertical="center"/>
    </xf>
    <xf numFmtId="166" fontId="0" fillId="0" borderId="34" xfId="0" applyNumberFormat="1" applyBorder="1" applyAlignment="1">
      <alignment horizontal="right" vertical="center"/>
    </xf>
    <xf numFmtId="0" fontId="0" fillId="0" borderId="35" xfId="0" applyBorder="1" applyAlignment="1">
      <alignment vertical="center"/>
    </xf>
    <xf numFmtId="49" fontId="0" fillId="0" borderId="3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49" fontId="0" fillId="0" borderId="30" xfId="0" applyNumberFormat="1" applyBorder="1" applyAlignment="1">
      <alignment vertical="center"/>
    </xf>
    <xf numFmtId="175" fontId="17" fillId="0" borderId="0" xfId="0" applyNumberFormat="1" applyFont="1" applyBorder="1" applyAlignment="1">
      <alignment horizontal="right" vertical="center"/>
    </xf>
    <xf numFmtId="0" fontId="27" fillId="0" borderId="26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right" vertical="center"/>
    </xf>
    <xf numFmtId="180" fontId="17" fillId="0" borderId="0" xfId="0" applyNumberFormat="1" applyFont="1" applyBorder="1" applyAlignment="1">
      <alignment horizontal="right" vertical="center"/>
    </xf>
    <xf numFmtId="2" fontId="17" fillId="0" borderId="0" xfId="0" applyNumberFormat="1" applyFont="1" applyBorder="1" applyAlignment="1">
      <alignment horizontal="right" vertical="center"/>
    </xf>
    <xf numFmtId="49" fontId="0" fillId="0" borderId="28" xfId="0" applyNumberFormat="1" applyBorder="1" applyAlignment="1">
      <alignment vertical="center"/>
    </xf>
    <xf numFmtId="49" fontId="28" fillId="0" borderId="28" xfId="0" applyNumberFormat="1" applyFont="1" applyBorder="1" applyAlignment="1">
      <alignment vertical="center"/>
    </xf>
    <xf numFmtId="49" fontId="0" fillId="0" borderId="32" xfId="0" applyNumberForma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180" fontId="17" fillId="0" borderId="24" xfId="0" applyNumberFormat="1" applyFont="1" applyBorder="1" applyAlignment="1">
      <alignment horizontal="right" vertical="center"/>
    </xf>
    <xf numFmtId="0" fontId="4" fillId="2" borderId="15" xfId="0" applyFont="1" applyFill="1" applyBorder="1" applyAlignment="1">
      <alignment horizontal="centerContinuous" vertical="center"/>
    </xf>
    <xf numFmtId="0" fontId="4" fillId="2" borderId="16" xfId="0" applyFont="1" applyFill="1" applyBorder="1" applyAlignment="1">
      <alignment horizontal="centerContinuous" vertical="center"/>
    </xf>
    <xf numFmtId="0" fontId="4" fillId="2" borderId="17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3" fillId="0" borderId="31" xfId="0" applyFont="1" applyBorder="1" applyAlignment="1">
      <alignment vertical="center"/>
    </xf>
    <xf numFmtId="49" fontId="25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22" fillId="0" borderId="31" xfId="0" applyFont="1" applyBorder="1" applyAlignment="1">
      <alignment horizontal="left" vertical="center"/>
    </xf>
    <xf numFmtId="0" fontId="29" fillId="0" borderId="0" xfId="0" applyFont="1" applyBorder="1" applyAlignment="1" applyProtection="1">
      <alignment vertical="center"/>
      <protection locked="0"/>
    </xf>
    <xf numFmtId="166" fontId="8" fillId="0" borderId="27" xfId="0" applyNumberFormat="1" applyFont="1" applyBorder="1" applyAlignment="1" applyProtection="1">
      <alignment horizontal="right" vertical="center"/>
      <protection locked="0"/>
    </xf>
    <xf numFmtId="0" fontId="22" fillId="0" borderId="29" xfId="0" applyFont="1" applyBorder="1" applyAlignment="1">
      <alignment horizontal="left" vertical="center"/>
    </xf>
    <xf numFmtId="0" fontId="8" fillId="0" borderId="0" xfId="0" applyFont="1" applyBorder="1" applyAlignment="1" applyProtection="1">
      <alignment vertical="center"/>
      <protection locked="0"/>
    </xf>
    <xf numFmtId="166" fontId="8" fillId="0" borderId="0" xfId="0" applyNumberFormat="1" applyFont="1" applyBorder="1" applyAlignment="1" applyProtection="1">
      <alignment horizontal="right" vertical="center"/>
      <protection locked="0"/>
    </xf>
    <xf numFmtId="181" fontId="8" fillId="0" borderId="25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vertical="center"/>
    </xf>
    <xf numFmtId="0" fontId="0" fillId="0" borderId="36" xfId="0" applyBorder="1" applyAlignment="1">
      <alignment vertical="center"/>
    </xf>
    <xf numFmtId="49" fontId="26" fillId="0" borderId="32" xfId="0" applyNumberFormat="1" applyFont="1" applyBorder="1" applyAlignment="1" applyProtection="1">
      <alignment horizontal="left" vertical="center"/>
      <protection locked="0"/>
    </xf>
    <xf numFmtId="49" fontId="8" fillId="0" borderId="24" xfId="0" applyNumberFormat="1" applyFont="1" applyBorder="1" applyAlignment="1" applyProtection="1">
      <alignment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1" fontId="8" fillId="0" borderId="24" xfId="0" applyNumberFormat="1" applyFont="1" applyBorder="1" applyAlignment="1" applyProtection="1">
      <alignment horizontal="center" vertical="center"/>
      <protection locked="0"/>
    </xf>
    <xf numFmtId="175" fontId="26" fillId="0" borderId="36" xfId="0" applyNumberFormat="1" applyFont="1" applyBorder="1" applyAlignment="1" applyProtection="1">
      <alignment horizontal="center" vertical="center"/>
      <protection locked="0"/>
    </xf>
    <xf numFmtId="166" fontId="9" fillId="0" borderId="36" xfId="2" applyNumberFormat="1" applyFont="1" applyBorder="1" applyAlignment="1" applyProtection="1">
      <alignment horizontal="right" vertical="center"/>
      <protection locked="0"/>
    </xf>
    <xf numFmtId="175" fontId="9" fillId="0" borderId="36" xfId="0" applyNumberFormat="1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>
      <alignment horizontal="center" vertical="center"/>
    </xf>
    <xf numFmtId="0" fontId="22" fillId="0" borderId="36" xfId="0" applyFont="1" applyBorder="1" applyAlignment="1">
      <alignment horizontal="left" vertical="center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166" fontId="8" fillId="0" borderId="33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175" fontId="22" fillId="0" borderId="32" xfId="0" applyNumberFormat="1" applyFont="1" applyBorder="1" applyAlignment="1" applyProtection="1">
      <alignment horizontal="center" vertical="center"/>
    </xf>
    <xf numFmtId="175" fontId="22" fillId="0" borderId="24" xfId="0" applyNumberFormat="1" applyFont="1" applyBorder="1" applyAlignment="1" applyProtection="1">
      <alignment horizontal="center" vertical="center"/>
    </xf>
    <xf numFmtId="1" fontId="22" fillId="0" borderId="32" xfId="0" applyNumberFormat="1" applyFont="1" applyBorder="1" applyAlignment="1" applyProtection="1">
      <alignment horizontal="center" vertical="center"/>
    </xf>
    <xf numFmtId="178" fontId="22" fillId="0" borderId="33" xfId="0" applyNumberFormat="1" applyFont="1" applyBorder="1" applyAlignment="1" applyProtection="1">
      <alignment horizontal="center" vertical="center"/>
    </xf>
    <xf numFmtId="175" fontId="22" fillId="0" borderId="33" xfId="0" applyNumberFormat="1" applyFont="1" applyBorder="1" applyAlignment="1" applyProtection="1">
      <alignment horizontal="center" vertical="center"/>
    </xf>
    <xf numFmtId="177" fontId="22" fillId="0" borderId="36" xfId="0" applyNumberFormat="1" applyFont="1" applyBorder="1" applyAlignment="1" applyProtection="1">
      <alignment vertical="center"/>
    </xf>
    <xf numFmtId="0" fontId="30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175" fontId="0" fillId="0" borderId="2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2" fillId="0" borderId="3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2" fillId="0" borderId="27" xfId="0" applyFont="1" applyBorder="1" applyAlignment="1" applyProtection="1">
      <alignment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2" fillId="3" borderId="2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Continuous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wrapText="1"/>
    </xf>
    <xf numFmtId="182" fontId="17" fillId="0" borderId="40" xfId="0" applyNumberFormat="1" applyFont="1" applyFill="1" applyBorder="1" applyAlignment="1">
      <alignment horizontal="center"/>
    </xf>
    <xf numFmtId="182" fontId="17" fillId="0" borderId="41" xfId="0" applyNumberFormat="1" applyFont="1" applyFill="1" applyBorder="1" applyAlignment="1">
      <alignment horizontal="center"/>
    </xf>
    <xf numFmtId="182" fontId="17" fillId="0" borderId="42" xfId="0" applyNumberFormat="1" applyFont="1" applyFill="1" applyBorder="1" applyAlignment="1">
      <alignment horizontal="center"/>
    </xf>
    <xf numFmtId="182" fontId="17" fillId="0" borderId="43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183" fontId="17" fillId="0" borderId="40" xfId="0" applyNumberFormat="1" applyFont="1" applyFill="1" applyBorder="1" applyAlignment="1">
      <alignment horizontal="center"/>
    </xf>
    <xf numFmtId="183" fontId="17" fillId="0" borderId="41" xfId="0" applyNumberFormat="1" applyFont="1" applyFill="1" applyBorder="1" applyAlignment="1">
      <alignment horizontal="center"/>
    </xf>
    <xf numFmtId="183" fontId="17" fillId="0" borderId="42" xfId="0" applyNumberFormat="1" applyFont="1" applyFill="1" applyBorder="1" applyAlignment="1">
      <alignment horizontal="center"/>
    </xf>
    <xf numFmtId="183" fontId="17" fillId="0" borderId="43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182" fontId="17" fillId="0" borderId="48" xfId="0" applyNumberFormat="1" applyFont="1" applyBorder="1" applyAlignment="1">
      <alignment horizontal="center"/>
    </xf>
    <xf numFmtId="182" fontId="17" fillId="0" borderId="49" xfId="0" applyNumberFormat="1" applyFont="1" applyBorder="1" applyAlignment="1">
      <alignment horizontal="center"/>
    </xf>
    <xf numFmtId="182" fontId="17" fillId="0" borderId="50" xfId="0" applyNumberFormat="1" applyFont="1" applyBorder="1" applyAlignment="1">
      <alignment horizontal="center"/>
    </xf>
    <xf numFmtId="182" fontId="17" fillId="0" borderId="51" xfId="0" applyNumberFormat="1" applyFont="1" applyBorder="1" applyAlignment="1">
      <alignment horizontal="center"/>
    </xf>
    <xf numFmtId="183" fontId="17" fillId="0" borderId="48" xfId="0" applyNumberFormat="1" applyFont="1" applyBorder="1" applyAlignment="1">
      <alignment horizontal="center"/>
    </xf>
    <xf numFmtId="183" fontId="17" fillId="0" borderId="49" xfId="0" applyNumberFormat="1" applyFont="1" applyBorder="1" applyAlignment="1">
      <alignment horizontal="center"/>
    </xf>
    <xf numFmtId="183" fontId="17" fillId="0" borderId="50" xfId="0" applyNumberFormat="1" applyFont="1" applyBorder="1" applyAlignment="1">
      <alignment horizontal="center"/>
    </xf>
    <xf numFmtId="183" fontId="17" fillId="0" borderId="51" xfId="0" applyNumberFormat="1" applyFont="1" applyBorder="1" applyAlignment="1">
      <alignment horizontal="center"/>
    </xf>
    <xf numFmtId="182" fontId="17" fillId="0" borderId="56" xfId="0" applyNumberFormat="1" applyFont="1" applyBorder="1" applyAlignment="1">
      <alignment horizontal="center"/>
    </xf>
    <xf numFmtId="182" fontId="17" fillId="0" borderId="57" xfId="0" applyNumberFormat="1" applyFont="1" applyBorder="1" applyAlignment="1">
      <alignment horizontal="center"/>
    </xf>
    <xf numFmtId="182" fontId="17" fillId="0" borderId="58" xfId="0" applyNumberFormat="1" applyFont="1" applyBorder="1" applyAlignment="1">
      <alignment horizontal="center"/>
    </xf>
    <xf numFmtId="182" fontId="17" fillId="0" borderId="59" xfId="0" applyNumberFormat="1" applyFont="1" applyBorder="1" applyAlignment="1">
      <alignment horizontal="center"/>
    </xf>
    <xf numFmtId="183" fontId="17" fillId="0" borderId="56" xfId="0" applyNumberFormat="1" applyFont="1" applyBorder="1" applyAlignment="1">
      <alignment horizontal="center"/>
    </xf>
    <xf numFmtId="183" fontId="17" fillId="0" borderId="57" xfId="0" applyNumberFormat="1" applyFont="1" applyBorder="1" applyAlignment="1">
      <alignment horizontal="center"/>
    </xf>
    <xf numFmtId="183" fontId="17" fillId="0" borderId="58" xfId="0" applyNumberFormat="1" applyFont="1" applyBorder="1" applyAlignment="1">
      <alignment horizontal="center"/>
    </xf>
    <xf numFmtId="183" fontId="17" fillId="0" borderId="59" xfId="0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182" fontId="32" fillId="0" borderId="0" xfId="0" applyNumberFormat="1" applyFont="1" applyAlignment="1">
      <alignment horizontal="left" vertical="top" wrapText="1"/>
    </xf>
    <xf numFmtId="182" fontId="32" fillId="0" borderId="0" xfId="0" applyNumberFormat="1" applyFont="1" applyAlignment="1">
      <alignment horizontal="center" vertical="top"/>
    </xf>
    <xf numFmtId="184" fontId="33" fillId="0" borderId="0" xfId="0" applyNumberFormat="1" applyFont="1" applyAlignment="1">
      <alignment horizontal="left" vertical="top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 wrapText="1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184" fontId="27" fillId="0" borderId="0" xfId="0" applyNumberFormat="1" applyFont="1" applyAlignment="1">
      <alignment horizontal="left"/>
    </xf>
    <xf numFmtId="0" fontId="34" fillId="0" borderId="2" xfId="0" applyFont="1" applyBorder="1"/>
    <xf numFmtId="0" fontId="3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Fill="1" applyBorder="1" applyAlignment="1">
      <alignment wrapText="1"/>
    </xf>
    <xf numFmtId="182" fontId="17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right" vertical="center"/>
    </xf>
    <xf numFmtId="1" fontId="4" fillId="0" borderId="4" xfId="0" applyNumberFormat="1" applyFont="1" applyBorder="1" applyAlignment="1">
      <alignment horizontal="right"/>
    </xf>
    <xf numFmtId="1" fontId="4" fillId="0" borderId="3" xfId="0" applyNumberFormat="1" applyFont="1" applyBorder="1"/>
    <xf numFmtId="175" fontId="4" fillId="0" borderId="3" xfId="0" applyNumberFormat="1" applyFont="1" applyBorder="1"/>
    <xf numFmtId="175" fontId="4" fillId="0" borderId="4" xfId="0" applyNumberFormat="1" applyFont="1" applyBorder="1"/>
    <xf numFmtId="0" fontId="4" fillId="0" borderId="31" xfId="0" applyFont="1" applyBorder="1" applyAlignment="1">
      <alignment horizontal="center"/>
    </xf>
    <xf numFmtId="177" fontId="17" fillId="0" borderId="29" xfId="0" applyNumberFormat="1" applyFont="1" applyBorder="1"/>
    <xf numFmtId="177" fontId="17" fillId="0" borderId="31" xfId="0" applyNumberFormat="1" applyFont="1" applyBorder="1"/>
    <xf numFmtId="177" fontId="17" fillId="0" borderId="16" xfId="0" applyNumberFormat="1" applyFont="1" applyBorder="1"/>
    <xf numFmtId="177" fontId="17" fillId="0" borderId="17" xfId="0" applyNumberFormat="1" applyFont="1" applyBorder="1"/>
    <xf numFmtId="0" fontId="4" fillId="0" borderId="29" xfId="0" applyFont="1" applyBorder="1" applyAlignment="1">
      <alignment horizontal="center"/>
    </xf>
    <xf numFmtId="177" fontId="17" fillId="0" borderId="0" xfId="0" applyNumberFormat="1" applyFont="1" applyBorder="1"/>
    <xf numFmtId="177" fontId="17" fillId="0" borderId="27" xfId="0" applyNumberFormat="1" applyFont="1" applyBorder="1"/>
    <xf numFmtId="0" fontId="4" fillId="0" borderId="36" xfId="0" applyFont="1" applyBorder="1" applyAlignment="1">
      <alignment horizontal="center"/>
    </xf>
    <xf numFmtId="177" fontId="17" fillId="0" borderId="36" xfId="0" applyNumberFormat="1" applyFont="1" applyBorder="1"/>
    <xf numFmtId="177" fontId="17" fillId="0" borderId="24" xfId="0" applyNumberFormat="1" applyFont="1" applyBorder="1"/>
    <xf numFmtId="177" fontId="17" fillId="0" borderId="33" xfId="0" applyNumberFormat="1" applyFont="1" applyBorder="1"/>
    <xf numFmtId="177" fontId="33" fillId="0" borderId="31" xfId="0" applyNumberFormat="1" applyFont="1" applyBorder="1"/>
    <xf numFmtId="177" fontId="33" fillId="0" borderId="0" xfId="0" applyNumberFormat="1" applyFont="1"/>
    <xf numFmtId="177" fontId="33" fillId="0" borderId="4" xfId="0" applyNumberFormat="1" applyFont="1" applyBorder="1"/>
    <xf numFmtId="177" fontId="8" fillId="0" borderId="2" xfId="0" applyNumberFormat="1" applyFont="1" applyBorder="1" applyAlignment="1" applyProtection="1">
      <alignment vertical="center"/>
      <protection locked="0"/>
    </xf>
    <xf numFmtId="177" fontId="8" fillId="0" borderId="3" xfId="0" applyNumberFormat="1" applyFont="1" applyBorder="1" applyAlignment="1" applyProtection="1">
      <alignment vertical="center"/>
      <protection locked="0"/>
    </xf>
    <xf numFmtId="177" fontId="8" fillId="0" borderId="4" xfId="0" applyNumberFormat="1" applyFont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185" fontId="4" fillId="0" borderId="25" xfId="0" applyNumberFormat="1" applyFont="1" applyBorder="1"/>
    <xf numFmtId="185" fontId="0" fillId="0" borderId="24" xfId="0" applyNumberFormat="1" applyBorder="1"/>
    <xf numFmtId="0" fontId="36" fillId="0" borderId="24" xfId="0" applyFont="1" applyBorder="1"/>
    <xf numFmtId="185" fontId="0" fillId="0" borderId="0" xfId="0" applyNumberFormat="1"/>
    <xf numFmtId="0" fontId="4" fillId="0" borderId="0" xfId="0" applyFont="1" applyFill="1" applyBorder="1" applyAlignment="1">
      <alignment horizontal="right"/>
    </xf>
    <xf numFmtId="185" fontId="0" fillId="0" borderId="16" xfId="0" applyNumberFormat="1" applyBorder="1"/>
    <xf numFmtId="185" fontId="0" fillId="0" borderId="17" xfId="0" applyNumberFormat="1" applyBorder="1"/>
    <xf numFmtId="185" fontId="0" fillId="0" borderId="0" xfId="0" applyNumberFormat="1" applyBorder="1"/>
    <xf numFmtId="185" fontId="0" fillId="0" borderId="27" xfId="0" applyNumberFormat="1" applyBorder="1"/>
    <xf numFmtId="0" fontId="0" fillId="0" borderId="0" xfId="0" applyBorder="1"/>
    <xf numFmtId="0" fontId="0" fillId="0" borderId="27" xfId="0" applyBorder="1"/>
    <xf numFmtId="0" fontId="0" fillId="0" borderId="33" xfId="0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30" xfId="0" applyFont="1" applyBorder="1"/>
    <xf numFmtId="0" fontId="3" fillId="0" borderId="0" xfId="0" applyFont="1" applyBorder="1"/>
    <xf numFmtId="0" fontId="3" fillId="0" borderId="27" xfId="0" applyFont="1" applyBorder="1"/>
    <xf numFmtId="0" fontId="3" fillId="0" borderId="32" xfId="0" applyFont="1" applyBorder="1"/>
    <xf numFmtId="0" fontId="3" fillId="0" borderId="24" xfId="0" applyFont="1" applyBorder="1"/>
    <xf numFmtId="0" fontId="3" fillId="0" borderId="33" xfId="0" applyFont="1" applyBorder="1"/>
    <xf numFmtId="186" fontId="8" fillId="0" borderId="0" xfId="0" applyNumberFormat="1" applyFont="1" applyAlignment="1" applyProtection="1">
      <alignment horizontal="right" wrapText="1"/>
      <protection locked="0"/>
    </xf>
    <xf numFmtId="187" fontId="8" fillId="0" borderId="0" xfId="0" applyNumberFormat="1" applyFont="1" applyAlignment="1" applyProtection="1">
      <alignment horizontal="right" wrapText="1"/>
      <protection locked="0"/>
    </xf>
    <xf numFmtId="177" fontId="22" fillId="0" borderId="30" xfId="0" applyNumberFormat="1" applyFont="1" applyBorder="1" applyAlignment="1" applyProtection="1">
      <alignment vertical="center"/>
    </xf>
    <xf numFmtId="177" fontId="22" fillId="0" borderId="27" xfId="0" applyNumberFormat="1" applyFont="1" applyBorder="1" applyAlignment="1" applyProtection="1">
      <alignment vertical="center"/>
    </xf>
    <xf numFmtId="177" fontId="22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76" fontId="21" fillId="0" borderId="3" xfId="1" applyNumberFormat="1" applyFont="1" applyBorder="1" applyAlignment="1" applyProtection="1">
      <alignment horizontal="right" vertical="center"/>
    </xf>
    <xf numFmtId="176" fontId="22" fillId="0" borderId="30" xfId="1" applyNumberFormat="1" applyFont="1" applyBorder="1" applyAlignment="1" applyProtection="1">
      <alignment horizontal="center" vertical="center"/>
    </xf>
    <xf numFmtId="176" fontId="22" fillId="0" borderId="0" xfId="1" applyNumberFormat="1" applyFont="1" applyAlignment="1" applyProtection="1">
      <alignment horizontal="center" vertical="center"/>
    </xf>
    <xf numFmtId="176" fontId="22" fillId="0" borderId="27" xfId="1" applyNumberFormat="1" applyFont="1" applyBorder="1" applyAlignment="1" applyProtection="1">
      <alignment horizontal="center" vertical="center"/>
    </xf>
    <xf numFmtId="188" fontId="17" fillId="0" borderId="0" xfId="0" applyNumberFormat="1" applyFont="1" applyAlignment="1">
      <alignment horizontal="right" wrapText="1"/>
    </xf>
    <xf numFmtId="187" fontId="17" fillId="0" borderId="0" xfId="2" applyNumberFormat="1" applyFont="1" applyAlignment="1">
      <alignment horizontal="right" wrapText="1"/>
    </xf>
    <xf numFmtId="0" fontId="38" fillId="0" borderId="0" xfId="0" applyFont="1" applyAlignment="1">
      <alignment horizontal="left"/>
    </xf>
    <xf numFmtId="2" fontId="39" fillId="0" borderId="24" xfId="0" applyNumberFormat="1" applyFont="1" applyBorder="1" applyAlignment="1">
      <alignment horizontal="right"/>
    </xf>
    <xf numFmtId="0" fontId="38" fillId="0" borderId="0" xfId="0" applyFont="1" applyAlignment="1"/>
    <xf numFmtId="175" fontId="38" fillId="0" borderId="0" xfId="0" applyNumberFormat="1" applyFont="1" applyAlignment="1"/>
    <xf numFmtId="1" fontId="7" fillId="0" borderId="0" xfId="0" applyNumberFormat="1" applyFont="1" applyAlignment="1">
      <alignment horizontal="center"/>
    </xf>
    <xf numFmtId="1" fontId="4" fillId="0" borderId="25" xfId="0" applyNumberFormat="1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177" fontId="33" fillId="0" borderId="17" xfId="0" applyNumberFormat="1" applyFont="1" applyBorder="1"/>
    <xf numFmtId="0" fontId="7" fillId="0" borderId="2" xfId="0" applyFont="1" applyBorder="1" applyAlignment="1">
      <alignment horizontal="right"/>
    </xf>
    <xf numFmtId="177" fontId="33" fillId="0" borderId="3" xfId="0" applyNumberFormat="1" applyFont="1" applyBorder="1"/>
    <xf numFmtId="177" fontId="7" fillId="0" borderId="4" xfId="0" applyNumberFormat="1" applyFont="1" applyBorder="1" applyAlignment="1">
      <alignment horizontal="right"/>
    </xf>
    <xf numFmtId="177" fontId="33" fillId="0" borderId="16" xfId="0" applyNumberFormat="1" applyFont="1" applyBorder="1"/>
    <xf numFmtId="0" fontId="4" fillId="0" borderId="30" xfId="0" applyFont="1" applyBorder="1" applyAlignment="1">
      <alignment horizontal="center"/>
    </xf>
    <xf numFmtId="177" fontId="7" fillId="0" borderId="27" xfId="0" applyNumberFormat="1" applyFont="1" applyBorder="1" applyAlignment="1">
      <alignment horizontal="right"/>
    </xf>
    <xf numFmtId="177" fontId="8" fillId="0" borderId="25" xfId="0" applyNumberFormat="1" applyFont="1" applyBorder="1" applyAlignment="1" applyProtection="1">
      <alignment vertical="center"/>
      <protection locked="0"/>
    </xf>
    <xf numFmtId="185" fontId="0" fillId="0" borderId="24" xfId="0" applyNumberFormat="1" applyFont="1" applyBorder="1"/>
    <xf numFmtId="185" fontId="4" fillId="0" borderId="15" xfId="0" applyNumberFormat="1" applyFont="1" applyBorder="1"/>
    <xf numFmtId="185" fontId="4" fillId="0" borderId="30" xfId="0" applyNumberFormat="1" applyFont="1" applyBorder="1"/>
    <xf numFmtId="0" fontId="6" fillId="0" borderId="0" xfId="0" applyFont="1" applyBorder="1"/>
    <xf numFmtId="189" fontId="4" fillId="0" borderId="32" xfId="0" applyNumberFormat="1" applyFont="1" applyBorder="1"/>
    <xf numFmtId="0" fontId="6" fillId="0" borderId="24" xfId="0" applyFont="1" applyBorder="1"/>
    <xf numFmtId="175" fontId="0" fillId="0" borderId="24" xfId="0" applyNumberFormat="1" applyFont="1" applyBorder="1" applyAlignment="1" applyProtection="1">
      <alignment horizontal="right" vertical="center"/>
    </xf>
    <xf numFmtId="190" fontId="17" fillId="0" borderId="40" xfId="0" applyNumberFormat="1" applyFont="1" applyFill="1" applyBorder="1" applyAlignment="1">
      <alignment horizontal="center"/>
    </xf>
    <xf numFmtId="190" fontId="17" fillId="0" borderId="41" xfId="0" applyNumberFormat="1" applyFont="1" applyFill="1" applyBorder="1" applyAlignment="1">
      <alignment horizontal="center"/>
    </xf>
    <xf numFmtId="190" fontId="17" fillId="0" borderId="42" xfId="0" applyNumberFormat="1" applyFont="1" applyFill="1" applyBorder="1" applyAlignment="1">
      <alignment horizontal="center"/>
    </xf>
    <xf numFmtId="190" fontId="17" fillId="0" borderId="43" xfId="0" applyNumberFormat="1" applyFont="1" applyFill="1" applyBorder="1" applyAlignment="1">
      <alignment horizontal="center"/>
    </xf>
    <xf numFmtId="190" fontId="17" fillId="0" borderId="48" xfId="0" applyNumberFormat="1" applyFont="1" applyBorder="1" applyAlignment="1">
      <alignment horizontal="center"/>
    </xf>
    <xf numFmtId="190" fontId="17" fillId="0" borderId="49" xfId="0" applyNumberFormat="1" applyFont="1" applyBorder="1" applyAlignment="1">
      <alignment horizontal="center"/>
    </xf>
    <xf numFmtId="190" fontId="17" fillId="0" borderId="50" xfId="0" applyNumberFormat="1" applyFont="1" applyBorder="1" applyAlignment="1">
      <alignment horizontal="center"/>
    </xf>
    <xf numFmtId="190" fontId="17" fillId="0" borderId="51" xfId="0" applyNumberFormat="1" applyFont="1" applyBorder="1" applyAlignment="1">
      <alignment horizontal="center"/>
    </xf>
    <xf numFmtId="190" fontId="17" fillId="0" borderId="56" xfId="0" applyNumberFormat="1" applyFont="1" applyBorder="1" applyAlignment="1">
      <alignment horizontal="center"/>
    </xf>
    <xf numFmtId="190" fontId="17" fillId="0" borderId="57" xfId="0" applyNumberFormat="1" applyFont="1" applyBorder="1" applyAlignment="1">
      <alignment horizontal="center"/>
    </xf>
    <xf numFmtId="190" fontId="17" fillId="0" borderId="58" xfId="0" applyNumberFormat="1" applyFont="1" applyBorder="1" applyAlignment="1">
      <alignment horizontal="center"/>
    </xf>
    <xf numFmtId="190" fontId="17" fillId="0" borderId="59" xfId="0" applyNumberFormat="1" applyFont="1" applyBorder="1" applyAlignment="1">
      <alignment horizontal="center"/>
    </xf>
    <xf numFmtId="190" fontId="33" fillId="0" borderId="0" xfId="0" applyNumberFormat="1" applyFont="1" applyAlignment="1">
      <alignment horizontal="center" vertical="top"/>
    </xf>
    <xf numFmtId="190" fontId="4" fillId="0" borderId="0" xfId="0" applyNumberFormat="1" applyFont="1" applyAlignment="1">
      <alignment horizontal="center"/>
    </xf>
    <xf numFmtId="190" fontId="4" fillId="3" borderId="3" xfId="0" applyNumberFormat="1" applyFont="1" applyFill="1" applyBorder="1" applyAlignment="1">
      <alignment horizontal="center"/>
    </xf>
    <xf numFmtId="190" fontId="4" fillId="3" borderId="3" xfId="0" applyNumberFormat="1" applyFont="1" applyFill="1" applyBorder="1"/>
    <xf numFmtId="190" fontId="0" fillId="0" borderId="0" xfId="0" applyNumberFormat="1" applyAlignment="1">
      <alignment horizontal="center"/>
    </xf>
    <xf numFmtId="183" fontId="33" fillId="0" borderId="0" xfId="0" applyNumberFormat="1" applyFont="1" applyAlignment="1">
      <alignment horizontal="center" vertical="top"/>
    </xf>
    <xf numFmtId="182" fontId="33" fillId="0" borderId="0" xfId="0" applyNumberFormat="1" applyFont="1" applyAlignment="1">
      <alignment horizontal="left" vertical="top" wrapText="1"/>
    </xf>
    <xf numFmtId="191" fontId="17" fillId="0" borderId="0" xfId="0" applyNumberFormat="1" applyFont="1" applyAlignment="1">
      <alignment horizontal="right" wrapText="1"/>
    </xf>
    <xf numFmtId="192" fontId="17" fillId="0" borderId="0" xfId="0" applyNumberFormat="1" applyFont="1" applyAlignment="1">
      <alignment horizontal="right" wrapText="1"/>
    </xf>
    <xf numFmtId="193" fontId="17" fillId="0" borderId="0" xfId="0" applyNumberFormat="1" applyFont="1" applyAlignment="1">
      <alignment horizontal="right" wrapText="1"/>
    </xf>
    <xf numFmtId="0" fontId="2" fillId="3" borderId="15" xfId="0" applyFont="1" applyFill="1" applyBorder="1" applyAlignment="1">
      <alignment horizontal="centerContinuous" vertical="center"/>
    </xf>
    <xf numFmtId="0" fontId="2" fillId="3" borderId="16" xfId="0" applyFont="1" applyFill="1" applyBorder="1" applyAlignment="1">
      <alignment horizontal="centerContinuous" vertical="center"/>
    </xf>
    <xf numFmtId="0" fontId="2" fillId="3" borderId="64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right" vertical="center"/>
    </xf>
    <xf numFmtId="195" fontId="17" fillId="0" borderId="24" xfId="0" applyNumberFormat="1" applyFont="1" applyBorder="1" applyAlignment="1">
      <alignment horizontal="center" vertical="center"/>
    </xf>
    <xf numFmtId="195" fontId="17" fillId="0" borderId="32" xfId="0" applyNumberFormat="1" applyFont="1" applyBorder="1" applyAlignment="1">
      <alignment horizontal="center" vertical="center"/>
    </xf>
    <xf numFmtId="195" fontId="17" fillId="0" borderId="33" xfId="0" applyNumberFormat="1" applyFont="1" applyBorder="1" applyAlignment="1">
      <alignment horizontal="center" vertical="center"/>
    </xf>
    <xf numFmtId="195" fontId="0" fillId="0" borderId="24" xfId="0" applyNumberFormat="1" applyBorder="1" applyAlignment="1">
      <alignment horizontal="center" vertical="center"/>
    </xf>
    <xf numFmtId="195" fontId="0" fillId="5" borderId="31" xfId="0" applyNumberFormat="1" applyFill="1" applyBorder="1" applyAlignment="1">
      <alignment horizontal="center" vertical="center"/>
    </xf>
    <xf numFmtId="195" fontId="0" fillId="0" borderId="36" xfId="0" applyNumberFormat="1" applyFont="1" applyBorder="1" applyAlignment="1">
      <alignment horizontal="center" vertical="center"/>
    </xf>
    <xf numFmtId="196" fontId="4" fillId="0" borderId="31" xfId="0" applyNumberFormat="1" applyFont="1" applyBorder="1" applyAlignment="1">
      <alignment vertical="center"/>
    </xf>
    <xf numFmtId="196" fontId="8" fillId="0" borderId="16" xfId="0" applyNumberFormat="1" applyFont="1" applyBorder="1" applyAlignment="1" applyProtection="1">
      <alignment vertical="center"/>
      <protection locked="0"/>
    </xf>
    <xf numFmtId="196" fontId="8" fillId="0" borderId="15" xfId="0" applyNumberFormat="1" applyFont="1" applyFill="1" applyBorder="1" applyAlignment="1" applyProtection="1">
      <alignment vertical="center"/>
      <protection locked="0"/>
    </xf>
    <xf numFmtId="196" fontId="8" fillId="0" borderId="16" xfId="0" applyNumberFormat="1" applyFont="1" applyFill="1" applyBorder="1" applyAlignment="1" applyProtection="1">
      <alignment vertical="center"/>
      <protection locked="0"/>
    </xf>
    <xf numFmtId="196" fontId="8" fillId="0" borderId="15" xfId="0" applyNumberFormat="1" applyFont="1" applyBorder="1" applyAlignment="1" applyProtection="1">
      <alignment vertical="center"/>
      <protection locked="0"/>
    </xf>
    <xf numFmtId="196" fontId="8" fillId="0" borderId="17" xfId="0" applyNumberFormat="1" applyFont="1" applyBorder="1" applyAlignment="1" applyProtection="1">
      <alignment vertical="center"/>
      <protection locked="0"/>
    </xf>
    <xf numFmtId="196" fontId="8" fillId="5" borderId="32" xfId="0" applyNumberFormat="1" applyFont="1" applyFill="1" applyBorder="1" applyAlignment="1">
      <alignment vertical="center"/>
    </xf>
    <xf numFmtId="0" fontId="0" fillId="0" borderId="33" xfId="0" applyBorder="1" applyAlignment="1">
      <alignment horizontal="right" vertical="center"/>
    </xf>
    <xf numFmtId="197" fontId="4" fillId="0" borderId="36" xfId="0" applyNumberFormat="1" applyFont="1" applyBorder="1" applyAlignment="1">
      <alignment horizontal="center" vertical="center"/>
    </xf>
    <xf numFmtId="197" fontId="8" fillId="0" borderId="24" xfId="0" applyNumberFormat="1" applyFont="1" applyBorder="1" applyAlignment="1" applyProtection="1">
      <alignment horizontal="center" vertical="center"/>
      <protection locked="0"/>
    </xf>
    <xf numFmtId="197" fontId="8" fillId="0" borderId="32" xfId="0" applyNumberFormat="1" applyFont="1" applyBorder="1" applyAlignment="1" applyProtection="1">
      <alignment horizontal="center" vertical="center"/>
      <protection locked="0"/>
    </xf>
    <xf numFmtId="197" fontId="8" fillId="0" borderId="33" xfId="0" applyNumberFormat="1" applyFont="1" applyBorder="1" applyAlignment="1" applyProtection="1">
      <alignment horizontal="center" vertical="center"/>
      <protection locked="0"/>
    </xf>
    <xf numFmtId="195" fontId="8" fillId="0" borderId="36" xfId="0" applyNumberFormat="1" applyFont="1" applyBorder="1" applyAlignment="1" applyProtection="1">
      <alignment horizontal="center" vertical="center"/>
      <protection locked="0"/>
    </xf>
    <xf numFmtId="196" fontId="8" fillId="5" borderId="36" xfId="0" applyNumberFormat="1" applyFont="1" applyFill="1" applyBorder="1" applyAlignment="1">
      <alignment vertical="center"/>
    </xf>
    <xf numFmtId="195" fontId="4" fillId="0" borderId="29" xfId="0" applyNumberFormat="1" applyFont="1" applyBorder="1" applyAlignment="1">
      <alignment horizontal="center" vertical="center"/>
    </xf>
    <xf numFmtId="195" fontId="0" fillId="0" borderId="0" xfId="0" applyNumberFormat="1" applyBorder="1" applyAlignment="1">
      <alignment horizontal="center" vertical="center"/>
    </xf>
    <xf numFmtId="195" fontId="0" fillId="0" borderId="30" xfId="0" applyNumberFormat="1" applyBorder="1" applyAlignment="1">
      <alignment horizontal="center" vertical="center"/>
    </xf>
    <xf numFmtId="195" fontId="0" fillId="0" borderId="27" xfId="0" applyNumberFormat="1" applyBorder="1" applyAlignment="1">
      <alignment horizontal="center" vertical="center"/>
    </xf>
    <xf numFmtId="195" fontId="0" fillId="0" borderId="4" xfId="0" applyNumberFormat="1" applyFont="1" applyBorder="1" applyAlignment="1">
      <alignment horizontal="center" vertical="center"/>
    </xf>
    <xf numFmtId="196" fontId="7" fillId="0" borderId="36" xfId="0" applyNumberFormat="1" applyFont="1" applyBorder="1" applyAlignment="1">
      <alignment vertical="center"/>
    </xf>
    <xf numFmtId="198" fontId="6" fillId="0" borderId="24" xfId="0" applyNumberFormat="1" applyFont="1" applyBorder="1" applyAlignment="1">
      <alignment horizontal="right" vertical="center"/>
    </xf>
    <xf numFmtId="198" fontId="6" fillId="0" borderId="32" xfId="0" applyNumberFormat="1" applyFont="1" applyBorder="1" applyAlignment="1">
      <alignment horizontal="right" vertical="center"/>
    </xf>
    <xf numFmtId="198" fontId="6" fillId="0" borderId="33" xfId="0" applyNumberFormat="1" applyFont="1" applyBorder="1" applyAlignment="1">
      <alignment horizontal="right" vertical="center"/>
    </xf>
    <xf numFmtId="196" fontId="6" fillId="5" borderId="2" xfId="0" applyNumberFormat="1" applyFont="1" applyFill="1" applyBorder="1" applyAlignment="1">
      <alignment horizontal="right" vertical="center"/>
    </xf>
    <xf numFmtId="196" fontId="6" fillId="5" borderId="4" xfId="0" applyNumberFormat="1" applyFont="1" applyFill="1" applyBorder="1" applyAlignment="1">
      <alignment horizontal="right" vertical="center"/>
    </xf>
    <xf numFmtId="199" fontId="6" fillId="0" borderId="24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horizontal="right" vertical="center"/>
    </xf>
    <xf numFmtId="0" fontId="40" fillId="3" borderId="2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196" fontId="16" fillId="0" borderId="15" xfId="0" applyNumberFormat="1" applyFont="1" applyBorder="1" applyAlignment="1">
      <alignment vertical="center"/>
    </xf>
    <xf numFmtId="196" fontId="41" fillId="0" borderId="17" xfId="0" applyNumberFormat="1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198" fontId="6" fillId="0" borderId="16" xfId="0" applyNumberFormat="1" applyFont="1" applyBorder="1" applyAlignment="1">
      <alignment horizontal="right" vertical="center"/>
    </xf>
    <xf numFmtId="198" fontId="6" fillId="0" borderId="65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9" fontId="16" fillId="0" borderId="30" xfId="3" applyFont="1" applyBorder="1" applyAlignment="1">
      <alignment horizontal="right" vertical="center"/>
    </xf>
    <xf numFmtId="9" fontId="41" fillId="0" borderId="27" xfId="0" applyNumberFormat="1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39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199" fontId="16" fillId="0" borderId="30" xfId="0" applyNumberFormat="1" applyFont="1" applyBorder="1" applyAlignment="1">
      <alignment vertical="center"/>
    </xf>
    <xf numFmtId="201" fontId="41" fillId="0" borderId="27" xfId="0" applyNumberFormat="1" applyFon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9" fontId="15" fillId="0" borderId="24" xfId="3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0" fillId="0" borderId="68" xfId="0" applyBorder="1" applyAlignment="1">
      <alignment vertical="center"/>
    </xf>
    <xf numFmtId="199" fontId="16" fillId="0" borderId="32" xfId="0" applyNumberFormat="1" applyFont="1" applyBorder="1" applyAlignment="1">
      <alignment horizontal="right" vertical="center"/>
    </xf>
    <xf numFmtId="201" fontId="41" fillId="0" borderId="33" xfId="0" applyNumberFormat="1" applyFont="1" applyBorder="1" applyAlignment="1">
      <alignment horizontal="left" vertical="center"/>
    </xf>
    <xf numFmtId="9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69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202" fontId="0" fillId="0" borderId="16" xfId="0" applyNumberFormat="1" applyBorder="1" applyAlignment="1">
      <alignment horizontal="center" vertical="center"/>
    </xf>
    <xf numFmtId="202" fontId="0" fillId="0" borderId="15" xfId="0" applyNumberFormat="1" applyBorder="1" applyAlignment="1">
      <alignment horizontal="center" vertical="center"/>
    </xf>
    <xf numFmtId="202" fontId="0" fillId="0" borderId="17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201" fontId="7" fillId="0" borderId="24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201" fontId="4" fillId="0" borderId="24" xfId="0" applyNumberFormat="1" applyFont="1" applyBorder="1" applyAlignment="1">
      <alignment horizontal="right" vertical="center"/>
    </xf>
    <xf numFmtId="9" fontId="4" fillId="0" borderId="36" xfId="3" applyFont="1" applyBorder="1" applyAlignment="1">
      <alignment vertical="center"/>
    </xf>
    <xf numFmtId="203" fontId="4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95" fontId="0" fillId="0" borderId="32" xfId="0" applyNumberFormat="1" applyBorder="1" applyAlignment="1">
      <alignment horizontal="center" vertical="center"/>
    </xf>
    <xf numFmtId="195" fontId="0" fillId="0" borderId="33" xfId="0" applyNumberFormat="1" applyBorder="1" applyAlignment="1">
      <alignment horizontal="center" vertical="center"/>
    </xf>
    <xf numFmtId="0" fontId="8" fillId="0" borderId="30" xfId="0" applyFont="1" applyBorder="1" applyAlignment="1" applyProtection="1">
      <alignment vertical="center"/>
      <protection locked="0"/>
    </xf>
    <xf numFmtId="201" fontId="8" fillId="0" borderId="0" xfId="0" applyNumberFormat="1" applyFont="1" applyBorder="1" applyAlignment="1" applyProtection="1">
      <alignment vertical="center"/>
      <protection locked="0"/>
    </xf>
    <xf numFmtId="204" fontId="0" fillId="0" borderId="15" xfId="0" applyNumberFormat="1" applyFont="1" applyBorder="1" applyAlignment="1">
      <alignment vertical="center"/>
    </xf>
    <xf numFmtId="205" fontId="0" fillId="0" borderId="31" xfId="3" applyNumberFormat="1" applyFont="1" applyBorder="1" applyAlignment="1">
      <alignment vertical="center"/>
    </xf>
    <xf numFmtId="206" fontId="0" fillId="0" borderId="16" xfId="0" applyNumberFormat="1" applyFont="1" applyFill="1" applyBorder="1" applyAlignment="1">
      <alignment vertical="center"/>
    </xf>
    <xf numFmtId="175" fontId="0" fillId="0" borderId="16" xfId="0" applyNumberFormat="1" applyFont="1" applyBorder="1" applyAlignment="1">
      <alignment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204" fontId="0" fillId="0" borderId="30" xfId="0" applyNumberFormat="1" applyFont="1" applyBorder="1" applyAlignment="1">
      <alignment vertical="center"/>
    </xf>
    <xf numFmtId="205" fontId="0" fillId="0" borderId="29" xfId="3" applyNumberFormat="1" applyFont="1" applyBorder="1" applyAlignment="1">
      <alignment vertical="center"/>
    </xf>
    <xf numFmtId="206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204" fontId="0" fillId="0" borderId="30" xfId="0" applyNumberFormat="1" applyFont="1" applyFill="1" applyBorder="1" applyAlignment="1">
      <alignment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204" fontId="0" fillId="0" borderId="32" xfId="0" applyNumberFormat="1" applyFont="1" applyBorder="1" applyAlignment="1">
      <alignment vertical="center"/>
    </xf>
    <xf numFmtId="205" fontId="0" fillId="0" borderId="36" xfId="3" applyNumberFormat="1" applyFont="1" applyBorder="1" applyAlignment="1">
      <alignment vertical="center"/>
    </xf>
    <xf numFmtId="175" fontId="0" fillId="0" borderId="24" xfId="0" applyNumberFormat="1" applyFont="1" applyBorder="1" applyAlignment="1">
      <alignment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94" fontId="8" fillId="0" borderId="24" xfId="0" applyNumberFormat="1" applyFont="1" applyBorder="1" applyAlignment="1" applyProtection="1">
      <alignment horizontal="center" vertical="center"/>
      <protection locked="0"/>
    </xf>
    <xf numFmtId="0" fontId="0" fillId="0" borderId="70" xfId="0" applyBorder="1" applyAlignment="1">
      <alignment vertical="center"/>
    </xf>
    <xf numFmtId="206" fontId="0" fillId="0" borderId="32" xfId="0" applyNumberFormat="1" applyFont="1" applyFill="1" applyBorder="1" applyAlignment="1">
      <alignment vertical="center"/>
    </xf>
    <xf numFmtId="195" fontId="33" fillId="0" borderId="29" xfId="0" applyNumberFormat="1" applyFont="1" applyBorder="1" applyAlignment="1">
      <alignment horizontal="center" vertical="center"/>
    </xf>
    <xf numFmtId="0" fontId="6" fillId="0" borderId="66" xfId="0" applyFont="1" applyBorder="1"/>
    <xf numFmtId="0" fontId="7" fillId="0" borderId="13" xfId="0" applyFont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82" fontId="17" fillId="0" borderId="44" xfId="0" applyNumberFormat="1" applyFont="1" applyBorder="1" applyAlignment="1">
      <alignment horizontal="center" vertical="center"/>
    </xf>
    <xf numFmtId="182" fontId="17" fillId="0" borderId="52" xfId="0" applyNumberFormat="1" applyFont="1" applyBorder="1" applyAlignment="1">
      <alignment horizontal="center" vertical="center"/>
    </xf>
    <xf numFmtId="182" fontId="17" fillId="0" borderId="60" xfId="0" applyNumberFormat="1" applyFont="1" applyBorder="1" applyAlignment="1">
      <alignment horizontal="center" vertical="center"/>
    </xf>
    <xf numFmtId="182" fontId="17" fillId="0" borderId="47" xfId="0" applyNumberFormat="1" applyFont="1" applyBorder="1" applyAlignment="1">
      <alignment horizontal="center" vertical="center"/>
    </xf>
    <xf numFmtId="182" fontId="17" fillId="0" borderId="55" xfId="0" applyNumberFormat="1" applyFont="1" applyBorder="1" applyAlignment="1">
      <alignment horizontal="center" vertical="center"/>
    </xf>
    <xf numFmtId="182" fontId="17" fillId="0" borderId="63" xfId="0" applyNumberFormat="1" applyFont="1" applyBorder="1" applyAlignment="1">
      <alignment horizontal="center" vertical="center"/>
    </xf>
    <xf numFmtId="182" fontId="17" fillId="0" borderId="40" xfId="0" applyNumberFormat="1" applyFont="1" applyBorder="1" applyAlignment="1">
      <alignment horizontal="center" vertical="center"/>
    </xf>
    <xf numFmtId="182" fontId="17" fillId="0" borderId="48" xfId="0" applyNumberFormat="1" applyFont="1" applyBorder="1" applyAlignment="1">
      <alignment horizontal="center" vertical="center"/>
    </xf>
    <xf numFmtId="182" fontId="17" fillId="0" borderId="56" xfId="0" applyNumberFormat="1" applyFont="1" applyBorder="1" applyAlignment="1">
      <alignment horizontal="center" vertical="center"/>
    </xf>
    <xf numFmtId="182" fontId="17" fillId="0" borderId="43" xfId="0" applyNumberFormat="1" applyFont="1" applyBorder="1" applyAlignment="1">
      <alignment horizontal="center" vertical="center"/>
    </xf>
    <xf numFmtId="182" fontId="17" fillId="0" borderId="51" xfId="0" applyNumberFormat="1" applyFont="1" applyBorder="1" applyAlignment="1">
      <alignment horizontal="center" vertical="center"/>
    </xf>
    <xf numFmtId="182" fontId="17" fillId="0" borderId="59" xfId="0" applyNumberFormat="1" applyFont="1" applyBorder="1" applyAlignment="1">
      <alignment horizontal="center" vertical="center"/>
    </xf>
    <xf numFmtId="182" fontId="17" fillId="0" borderId="44" xfId="0" applyNumberFormat="1" applyFont="1" applyFill="1" applyBorder="1" applyAlignment="1">
      <alignment horizontal="center" vertical="center"/>
    </xf>
    <xf numFmtId="182" fontId="17" fillId="0" borderId="52" xfId="0" applyNumberFormat="1" applyFont="1" applyFill="1" applyBorder="1" applyAlignment="1">
      <alignment horizontal="center" vertical="center"/>
    </xf>
    <xf numFmtId="182" fontId="17" fillId="0" borderId="60" xfId="0" applyNumberFormat="1" applyFont="1" applyFill="1" applyBorder="1" applyAlignment="1">
      <alignment horizontal="center" vertical="center"/>
    </xf>
    <xf numFmtId="182" fontId="17" fillId="0" borderId="45" xfId="0" applyNumberFormat="1" applyFont="1" applyBorder="1" applyAlignment="1">
      <alignment horizontal="center" vertical="center"/>
    </xf>
    <xf numFmtId="182" fontId="17" fillId="0" borderId="53" xfId="0" applyNumberFormat="1" applyFont="1" applyBorder="1" applyAlignment="1">
      <alignment horizontal="center" vertical="center"/>
    </xf>
    <xf numFmtId="182" fontId="17" fillId="0" borderId="61" xfId="0" applyNumberFormat="1" applyFont="1" applyBorder="1" applyAlignment="1">
      <alignment horizontal="center" vertical="center"/>
    </xf>
    <xf numFmtId="182" fontId="17" fillId="0" borderId="46" xfId="0" applyNumberFormat="1" applyFont="1" applyBorder="1" applyAlignment="1">
      <alignment horizontal="center" vertical="center"/>
    </xf>
    <xf numFmtId="182" fontId="17" fillId="0" borderId="54" xfId="0" applyNumberFormat="1" applyFont="1" applyBorder="1" applyAlignment="1">
      <alignment horizontal="center" vertical="center"/>
    </xf>
    <xf numFmtId="182" fontId="17" fillId="0" borderId="62" xfId="0" applyNumberFormat="1" applyFont="1" applyBorder="1" applyAlignment="1">
      <alignment horizontal="center" vertical="center"/>
    </xf>
    <xf numFmtId="183" fontId="17" fillId="0" borderId="44" xfId="0" applyNumberFormat="1" applyFont="1" applyFill="1" applyBorder="1" applyAlignment="1">
      <alignment horizontal="center" vertical="center"/>
    </xf>
    <xf numFmtId="183" fontId="17" fillId="0" borderId="52" xfId="0" applyNumberFormat="1" applyFont="1" applyFill="1" applyBorder="1" applyAlignment="1">
      <alignment horizontal="center" vertical="center"/>
    </xf>
    <xf numFmtId="183" fontId="17" fillId="0" borderId="60" xfId="0" applyNumberFormat="1" applyFont="1" applyFill="1" applyBorder="1" applyAlignment="1">
      <alignment horizontal="center" vertical="center"/>
    </xf>
    <xf numFmtId="183" fontId="17" fillId="0" borderId="46" xfId="0" applyNumberFormat="1" applyFont="1" applyFill="1" applyBorder="1" applyAlignment="1">
      <alignment horizontal="center" vertical="center"/>
    </xf>
    <xf numFmtId="183" fontId="17" fillId="0" borderId="54" xfId="0" applyNumberFormat="1" applyFont="1" applyFill="1" applyBorder="1" applyAlignment="1">
      <alignment horizontal="center" vertical="center"/>
    </xf>
    <xf numFmtId="183" fontId="17" fillId="0" borderId="62" xfId="0" applyNumberFormat="1" applyFont="1" applyFill="1" applyBorder="1" applyAlignment="1">
      <alignment horizontal="center" vertical="center"/>
    </xf>
    <xf numFmtId="183" fontId="17" fillId="0" borderId="47" xfId="0" applyNumberFormat="1" applyFont="1" applyFill="1" applyBorder="1" applyAlignment="1">
      <alignment horizontal="center" vertical="center"/>
    </xf>
    <xf numFmtId="183" fontId="17" fillId="0" borderId="55" xfId="0" applyNumberFormat="1" applyFont="1" applyFill="1" applyBorder="1" applyAlignment="1">
      <alignment horizontal="center" vertical="center"/>
    </xf>
    <xf numFmtId="183" fontId="17" fillId="0" borderId="63" xfId="0" applyNumberFormat="1" applyFont="1" applyFill="1" applyBorder="1" applyAlignment="1">
      <alignment horizontal="center" vertical="center"/>
    </xf>
    <xf numFmtId="183" fontId="17" fillId="0" borderId="40" xfId="0" applyNumberFormat="1" applyFont="1" applyFill="1" applyBorder="1" applyAlignment="1">
      <alignment horizontal="center" vertical="center"/>
    </xf>
    <xf numFmtId="183" fontId="17" fillId="0" borderId="48" xfId="0" applyNumberFormat="1" applyFont="1" applyFill="1" applyBorder="1" applyAlignment="1">
      <alignment horizontal="center" vertical="center"/>
    </xf>
    <xf numFmtId="183" fontId="17" fillId="0" borderId="56" xfId="0" applyNumberFormat="1" applyFont="1" applyFill="1" applyBorder="1" applyAlignment="1">
      <alignment horizontal="center" vertical="center"/>
    </xf>
    <xf numFmtId="183" fontId="17" fillId="0" borderId="43" xfId="0" applyNumberFormat="1" applyFont="1" applyFill="1" applyBorder="1" applyAlignment="1">
      <alignment horizontal="center" vertical="center"/>
    </xf>
    <xf numFmtId="183" fontId="17" fillId="0" borderId="51" xfId="0" applyNumberFormat="1" applyFont="1" applyFill="1" applyBorder="1" applyAlignment="1">
      <alignment horizontal="center" vertical="center"/>
    </xf>
    <xf numFmtId="183" fontId="17" fillId="0" borderId="59" xfId="0" applyNumberFormat="1" applyFont="1" applyFill="1" applyBorder="1" applyAlignment="1">
      <alignment horizontal="center" vertical="center"/>
    </xf>
    <xf numFmtId="190" fontId="17" fillId="0" borderId="40" xfId="0" applyNumberFormat="1" applyFont="1" applyBorder="1" applyAlignment="1">
      <alignment horizontal="center" vertical="center"/>
    </xf>
    <xf numFmtId="190" fontId="17" fillId="0" borderId="48" xfId="0" applyNumberFormat="1" applyFont="1" applyBorder="1" applyAlignment="1">
      <alignment horizontal="center" vertical="center"/>
    </xf>
    <xf numFmtId="190" fontId="17" fillId="0" borderId="56" xfId="0" applyNumberFormat="1" applyFont="1" applyBorder="1" applyAlignment="1">
      <alignment horizontal="center" vertical="center"/>
    </xf>
    <xf numFmtId="190" fontId="17" fillId="0" borderId="43" xfId="0" applyNumberFormat="1" applyFont="1" applyBorder="1" applyAlignment="1">
      <alignment horizontal="center" vertical="center"/>
    </xf>
    <xf numFmtId="190" fontId="17" fillId="0" borderId="51" xfId="0" applyNumberFormat="1" applyFont="1" applyBorder="1" applyAlignment="1">
      <alignment horizontal="center" vertical="center"/>
    </xf>
    <xf numFmtId="190" fontId="17" fillId="0" borderId="59" xfId="0" applyNumberFormat="1" applyFont="1" applyBorder="1" applyAlignment="1">
      <alignment horizontal="center" vertical="center"/>
    </xf>
    <xf numFmtId="183" fontId="17" fillId="0" borderId="45" xfId="0" applyNumberFormat="1" applyFont="1" applyFill="1" applyBorder="1" applyAlignment="1">
      <alignment horizontal="center" vertical="center"/>
    </xf>
    <xf numFmtId="183" fontId="17" fillId="0" borderId="53" xfId="0" applyNumberFormat="1" applyFont="1" applyFill="1" applyBorder="1" applyAlignment="1">
      <alignment horizontal="center" vertical="center"/>
    </xf>
    <xf numFmtId="183" fontId="17" fillId="0" borderId="61" xfId="0" applyNumberFormat="1" applyFont="1" applyFill="1" applyBorder="1" applyAlignment="1">
      <alignment horizontal="center" vertical="center"/>
    </xf>
    <xf numFmtId="190" fontId="17" fillId="0" borderId="45" xfId="0" applyNumberFormat="1" applyFont="1" applyBorder="1" applyAlignment="1">
      <alignment horizontal="center" vertical="center"/>
    </xf>
    <xf numFmtId="190" fontId="17" fillId="0" borderId="53" xfId="0" applyNumberFormat="1" applyFont="1" applyBorder="1" applyAlignment="1">
      <alignment horizontal="center" vertical="center"/>
    </xf>
    <xf numFmtId="190" fontId="17" fillId="0" borderId="61" xfId="0" applyNumberFormat="1" applyFont="1" applyBorder="1" applyAlignment="1">
      <alignment horizontal="center" vertical="center"/>
    </xf>
    <xf numFmtId="190" fontId="17" fillId="0" borderId="44" xfId="0" applyNumberFormat="1" applyFont="1" applyBorder="1" applyAlignment="1">
      <alignment horizontal="center" vertical="center"/>
    </xf>
    <xf numFmtId="190" fontId="17" fillId="0" borderId="52" xfId="0" applyNumberFormat="1" applyFont="1" applyBorder="1" applyAlignment="1">
      <alignment horizontal="center" vertical="center"/>
    </xf>
    <xf numFmtId="190" fontId="17" fillId="0" borderId="60" xfId="0" applyNumberFormat="1" applyFont="1" applyBorder="1" applyAlignment="1">
      <alignment horizontal="center" vertical="center"/>
    </xf>
    <xf numFmtId="190" fontId="17" fillId="0" borderId="46" xfId="0" applyNumberFormat="1" applyFont="1" applyBorder="1" applyAlignment="1">
      <alignment horizontal="center" vertical="center"/>
    </xf>
    <xf numFmtId="190" fontId="17" fillId="0" borderId="54" xfId="0" applyNumberFormat="1" applyFont="1" applyBorder="1" applyAlignment="1">
      <alignment horizontal="center" vertical="center"/>
    </xf>
    <xf numFmtId="190" fontId="17" fillId="0" borderId="62" xfId="0" applyNumberFormat="1" applyFont="1" applyBorder="1" applyAlignment="1">
      <alignment horizontal="center" vertical="center"/>
    </xf>
    <xf numFmtId="190" fontId="17" fillId="0" borderId="47" xfId="0" applyNumberFormat="1" applyFont="1" applyBorder="1" applyAlignment="1">
      <alignment horizontal="center" vertical="center"/>
    </xf>
    <xf numFmtId="190" fontId="17" fillId="0" borderId="55" xfId="0" applyNumberFormat="1" applyFont="1" applyBorder="1" applyAlignment="1">
      <alignment horizontal="center" vertical="center"/>
    </xf>
    <xf numFmtId="190" fontId="17" fillId="0" borderId="63" xfId="0" applyNumberFormat="1" applyFont="1" applyBorder="1" applyAlignment="1">
      <alignment horizontal="center" vertical="center"/>
    </xf>
    <xf numFmtId="190" fontId="17" fillId="0" borderId="44" xfId="0" applyNumberFormat="1" applyFont="1" applyFill="1" applyBorder="1" applyAlignment="1">
      <alignment horizontal="center" vertical="center"/>
    </xf>
    <xf numFmtId="190" fontId="17" fillId="0" borderId="52" xfId="0" applyNumberFormat="1" applyFont="1" applyFill="1" applyBorder="1" applyAlignment="1">
      <alignment horizontal="center" vertical="center"/>
    </xf>
    <xf numFmtId="190" fontId="17" fillId="0" borderId="60" xfId="0" applyNumberFormat="1" applyFont="1" applyFill="1" applyBorder="1" applyAlignment="1">
      <alignment horizontal="center" vertical="center"/>
    </xf>
    <xf numFmtId="190" fontId="17" fillId="0" borderId="40" xfId="0" applyNumberFormat="1" applyFont="1" applyFill="1" applyBorder="1" applyAlignment="1">
      <alignment horizontal="center" vertical="center"/>
    </xf>
    <xf numFmtId="190" fontId="17" fillId="0" borderId="48" xfId="0" applyNumberFormat="1" applyFont="1" applyFill="1" applyBorder="1" applyAlignment="1">
      <alignment horizontal="center" vertical="center"/>
    </xf>
    <xf numFmtId="190" fontId="17" fillId="0" borderId="56" xfId="0" applyNumberFormat="1" applyFont="1" applyFill="1" applyBorder="1" applyAlignment="1">
      <alignment horizontal="center" vertical="center"/>
    </xf>
    <xf numFmtId="190" fontId="17" fillId="0" borderId="43" xfId="0" applyNumberFormat="1" applyFont="1" applyFill="1" applyBorder="1" applyAlignment="1">
      <alignment horizontal="center" vertical="center"/>
    </xf>
    <xf numFmtId="190" fontId="17" fillId="0" borderId="51" xfId="0" applyNumberFormat="1" applyFont="1" applyFill="1" applyBorder="1" applyAlignment="1">
      <alignment horizontal="center" vertical="center"/>
    </xf>
    <xf numFmtId="190" fontId="17" fillId="0" borderId="59" xfId="0" applyNumberFormat="1" applyFont="1" applyFill="1" applyBorder="1" applyAlignment="1">
      <alignment horizontal="center" vertical="center"/>
    </xf>
    <xf numFmtId="190" fontId="17" fillId="0" borderId="45" xfId="0" applyNumberFormat="1" applyFont="1" applyFill="1" applyBorder="1" applyAlignment="1">
      <alignment horizontal="center" vertical="center"/>
    </xf>
    <xf numFmtId="190" fontId="17" fillId="0" borderId="53" xfId="0" applyNumberFormat="1" applyFont="1" applyFill="1" applyBorder="1" applyAlignment="1">
      <alignment horizontal="center" vertical="center"/>
    </xf>
    <xf numFmtId="190" fontId="17" fillId="0" borderId="61" xfId="0" applyNumberFormat="1" applyFont="1" applyFill="1" applyBorder="1" applyAlignment="1">
      <alignment horizontal="center" vertical="center"/>
    </xf>
    <xf numFmtId="190" fontId="17" fillId="0" borderId="46" xfId="0" applyNumberFormat="1" applyFont="1" applyFill="1" applyBorder="1" applyAlignment="1">
      <alignment horizontal="center" vertical="center"/>
    </xf>
    <xf numFmtId="190" fontId="17" fillId="0" borderId="54" xfId="0" applyNumberFormat="1" applyFont="1" applyFill="1" applyBorder="1" applyAlignment="1">
      <alignment horizontal="center" vertical="center"/>
    </xf>
    <xf numFmtId="190" fontId="17" fillId="0" borderId="62" xfId="0" applyNumberFormat="1" applyFont="1" applyFill="1" applyBorder="1" applyAlignment="1">
      <alignment horizontal="center" vertical="center"/>
    </xf>
    <xf numFmtId="190" fontId="17" fillId="0" borderId="47" xfId="0" applyNumberFormat="1" applyFont="1" applyFill="1" applyBorder="1" applyAlignment="1">
      <alignment horizontal="center" vertical="center"/>
    </xf>
    <xf numFmtId="190" fontId="17" fillId="0" borderId="55" xfId="0" applyNumberFormat="1" applyFont="1" applyFill="1" applyBorder="1" applyAlignment="1">
      <alignment horizontal="center" vertical="center"/>
    </xf>
    <xf numFmtId="190" fontId="17" fillId="0" borderId="63" xfId="0" applyNumberFormat="1" applyFont="1" applyFill="1" applyBorder="1" applyAlignment="1">
      <alignment horizontal="center" vertical="center"/>
    </xf>
    <xf numFmtId="182" fontId="17" fillId="4" borderId="44" xfId="0" applyNumberFormat="1" applyFont="1" applyFill="1" applyBorder="1" applyAlignment="1">
      <alignment horizontal="center" vertical="center"/>
    </xf>
    <xf numFmtId="182" fontId="17" fillId="4" borderId="52" xfId="0" applyNumberFormat="1" applyFont="1" applyFill="1" applyBorder="1" applyAlignment="1">
      <alignment horizontal="center" vertical="center"/>
    </xf>
    <xf numFmtId="182" fontId="17" fillId="4" borderId="60" xfId="0" applyNumberFormat="1" applyFont="1" applyFill="1" applyBorder="1" applyAlignment="1">
      <alignment horizontal="center" vertical="center"/>
    </xf>
    <xf numFmtId="182" fontId="17" fillId="4" borderId="47" xfId="0" applyNumberFormat="1" applyFont="1" applyFill="1" applyBorder="1" applyAlignment="1">
      <alignment horizontal="center" vertical="center"/>
    </xf>
    <xf numFmtId="182" fontId="17" fillId="4" borderId="55" xfId="0" applyNumberFormat="1" applyFont="1" applyFill="1" applyBorder="1" applyAlignment="1">
      <alignment horizontal="center" vertical="center"/>
    </xf>
    <xf numFmtId="182" fontId="17" fillId="4" borderId="63" xfId="0" applyNumberFormat="1" applyFont="1" applyFill="1" applyBorder="1" applyAlignment="1">
      <alignment horizontal="center" vertical="center"/>
    </xf>
    <xf numFmtId="182" fontId="17" fillId="4" borderId="40" xfId="0" applyNumberFormat="1" applyFont="1" applyFill="1" applyBorder="1" applyAlignment="1">
      <alignment horizontal="center" vertical="center"/>
    </xf>
    <xf numFmtId="182" fontId="17" fillId="4" borderId="48" xfId="0" applyNumberFormat="1" applyFont="1" applyFill="1" applyBorder="1" applyAlignment="1">
      <alignment horizontal="center" vertical="center"/>
    </xf>
    <xf numFmtId="182" fontId="17" fillId="4" borderId="56" xfId="0" applyNumberFormat="1" applyFont="1" applyFill="1" applyBorder="1" applyAlignment="1">
      <alignment horizontal="center" vertical="center"/>
    </xf>
    <xf numFmtId="182" fontId="17" fillId="4" borderId="43" xfId="0" applyNumberFormat="1" applyFont="1" applyFill="1" applyBorder="1" applyAlignment="1">
      <alignment horizontal="center" vertical="center"/>
    </xf>
    <xf numFmtId="182" fontId="17" fillId="4" borderId="51" xfId="0" applyNumberFormat="1" applyFont="1" applyFill="1" applyBorder="1" applyAlignment="1">
      <alignment horizontal="center" vertical="center"/>
    </xf>
    <xf numFmtId="182" fontId="17" fillId="4" borderId="59" xfId="0" applyNumberFormat="1" applyFont="1" applyFill="1" applyBorder="1" applyAlignment="1">
      <alignment horizontal="center" vertical="center"/>
    </xf>
    <xf numFmtId="182" fontId="17" fillId="4" borderId="45" xfId="0" applyNumberFormat="1" applyFont="1" applyFill="1" applyBorder="1" applyAlignment="1">
      <alignment horizontal="center" vertical="center"/>
    </xf>
    <xf numFmtId="182" fontId="17" fillId="4" borderId="53" xfId="0" applyNumberFormat="1" applyFont="1" applyFill="1" applyBorder="1" applyAlignment="1">
      <alignment horizontal="center" vertical="center"/>
    </xf>
    <xf numFmtId="182" fontId="17" fillId="4" borderId="61" xfId="0" applyNumberFormat="1" applyFont="1" applyFill="1" applyBorder="1" applyAlignment="1">
      <alignment horizontal="center" vertical="center"/>
    </xf>
    <xf numFmtId="182" fontId="17" fillId="4" borderId="46" xfId="0" applyNumberFormat="1" applyFont="1" applyFill="1" applyBorder="1" applyAlignment="1">
      <alignment horizontal="center" vertical="center"/>
    </xf>
    <xf numFmtId="182" fontId="17" fillId="4" borderId="54" xfId="0" applyNumberFormat="1" applyFont="1" applyFill="1" applyBorder="1" applyAlignment="1">
      <alignment horizontal="center" vertical="center"/>
    </xf>
    <xf numFmtId="182" fontId="17" fillId="4" borderId="62" xfId="0" applyNumberFormat="1" applyFont="1" applyFill="1" applyBorder="1" applyAlignment="1">
      <alignment horizontal="center" vertical="center"/>
    </xf>
    <xf numFmtId="183" fontId="17" fillId="4" borderId="44" xfId="0" applyNumberFormat="1" applyFont="1" applyFill="1" applyBorder="1" applyAlignment="1">
      <alignment horizontal="center" vertical="center"/>
    </xf>
    <xf numFmtId="183" fontId="17" fillId="4" borderId="52" xfId="0" applyNumberFormat="1" applyFont="1" applyFill="1" applyBorder="1" applyAlignment="1">
      <alignment horizontal="center" vertical="center"/>
    </xf>
    <xf numFmtId="183" fontId="17" fillId="4" borderId="60" xfId="0" applyNumberFormat="1" applyFont="1" applyFill="1" applyBorder="1" applyAlignment="1">
      <alignment horizontal="center" vertical="center"/>
    </xf>
    <xf numFmtId="183" fontId="17" fillId="4" borderId="46" xfId="0" applyNumberFormat="1" applyFont="1" applyFill="1" applyBorder="1" applyAlignment="1">
      <alignment horizontal="center" vertical="center"/>
    </xf>
    <xf numFmtId="183" fontId="17" fillId="4" borderId="54" xfId="0" applyNumberFormat="1" applyFont="1" applyFill="1" applyBorder="1" applyAlignment="1">
      <alignment horizontal="center" vertical="center"/>
    </xf>
    <xf numFmtId="183" fontId="17" fillId="4" borderId="62" xfId="0" applyNumberFormat="1" applyFont="1" applyFill="1" applyBorder="1" applyAlignment="1">
      <alignment horizontal="center" vertical="center"/>
    </xf>
    <xf numFmtId="183" fontId="17" fillId="4" borderId="47" xfId="0" applyNumberFormat="1" applyFont="1" applyFill="1" applyBorder="1" applyAlignment="1">
      <alignment horizontal="center" vertical="center"/>
    </xf>
    <xf numFmtId="183" fontId="17" fillId="4" borderId="55" xfId="0" applyNumberFormat="1" applyFont="1" applyFill="1" applyBorder="1" applyAlignment="1">
      <alignment horizontal="center" vertical="center"/>
    </xf>
    <xf numFmtId="183" fontId="17" fillId="4" borderId="63" xfId="0" applyNumberFormat="1" applyFont="1" applyFill="1" applyBorder="1" applyAlignment="1">
      <alignment horizontal="center" vertical="center"/>
    </xf>
    <xf numFmtId="183" fontId="17" fillId="4" borderId="40" xfId="0" applyNumberFormat="1" applyFont="1" applyFill="1" applyBorder="1" applyAlignment="1">
      <alignment horizontal="center" vertical="center"/>
    </xf>
    <xf numFmtId="183" fontId="17" fillId="4" borderId="48" xfId="0" applyNumberFormat="1" applyFont="1" applyFill="1" applyBorder="1" applyAlignment="1">
      <alignment horizontal="center" vertical="center"/>
    </xf>
    <xf numFmtId="183" fontId="17" fillId="4" borderId="56" xfId="0" applyNumberFormat="1" applyFont="1" applyFill="1" applyBorder="1" applyAlignment="1">
      <alignment horizontal="center" vertical="center"/>
    </xf>
    <xf numFmtId="183" fontId="17" fillId="4" borderId="43" xfId="0" applyNumberFormat="1" applyFont="1" applyFill="1" applyBorder="1" applyAlignment="1">
      <alignment horizontal="center" vertical="center"/>
    </xf>
    <xf numFmtId="183" fontId="17" fillId="4" borderId="51" xfId="0" applyNumberFormat="1" applyFont="1" applyFill="1" applyBorder="1" applyAlignment="1">
      <alignment horizontal="center" vertical="center"/>
    </xf>
    <xf numFmtId="183" fontId="17" fillId="4" borderId="59" xfId="0" applyNumberFormat="1" applyFont="1" applyFill="1" applyBorder="1" applyAlignment="1">
      <alignment horizontal="center" vertical="center"/>
    </xf>
    <xf numFmtId="190" fontId="17" fillId="4" borderId="40" xfId="0" applyNumberFormat="1" applyFont="1" applyFill="1" applyBorder="1" applyAlignment="1">
      <alignment horizontal="center" vertical="center"/>
    </xf>
    <xf numFmtId="190" fontId="17" fillId="4" borderId="48" xfId="0" applyNumberFormat="1" applyFont="1" applyFill="1" applyBorder="1" applyAlignment="1">
      <alignment horizontal="center" vertical="center"/>
    </xf>
    <xf numFmtId="190" fontId="17" fillId="4" borderId="56" xfId="0" applyNumberFormat="1" applyFont="1" applyFill="1" applyBorder="1" applyAlignment="1">
      <alignment horizontal="center" vertical="center"/>
    </xf>
    <xf numFmtId="190" fontId="17" fillId="4" borderId="43" xfId="0" applyNumberFormat="1" applyFont="1" applyFill="1" applyBorder="1" applyAlignment="1">
      <alignment horizontal="center" vertical="center"/>
    </xf>
    <xf numFmtId="190" fontId="17" fillId="4" borderId="51" xfId="0" applyNumberFormat="1" applyFont="1" applyFill="1" applyBorder="1" applyAlignment="1">
      <alignment horizontal="center" vertical="center"/>
    </xf>
    <xf numFmtId="190" fontId="17" fillId="4" borderId="59" xfId="0" applyNumberFormat="1" applyFont="1" applyFill="1" applyBorder="1" applyAlignment="1">
      <alignment horizontal="center" vertical="center"/>
    </xf>
    <xf numFmtId="183" fontId="17" fillId="4" borderId="45" xfId="0" applyNumberFormat="1" applyFont="1" applyFill="1" applyBorder="1" applyAlignment="1">
      <alignment horizontal="center" vertical="center"/>
    </xf>
    <xf numFmtId="183" fontId="17" fillId="4" borderId="53" xfId="0" applyNumberFormat="1" applyFont="1" applyFill="1" applyBorder="1" applyAlignment="1">
      <alignment horizontal="center" vertical="center"/>
    </xf>
    <xf numFmtId="183" fontId="17" fillId="4" borderId="61" xfId="0" applyNumberFormat="1" applyFont="1" applyFill="1" applyBorder="1" applyAlignment="1">
      <alignment horizontal="center" vertical="center"/>
    </xf>
    <xf numFmtId="190" fontId="17" fillId="4" borderId="45" xfId="0" applyNumberFormat="1" applyFont="1" applyFill="1" applyBorder="1" applyAlignment="1">
      <alignment horizontal="center" vertical="center"/>
    </xf>
    <xf numFmtId="190" fontId="17" fillId="4" borderId="53" xfId="0" applyNumberFormat="1" applyFont="1" applyFill="1" applyBorder="1" applyAlignment="1">
      <alignment horizontal="center" vertical="center"/>
    </xf>
    <xf numFmtId="190" fontId="17" fillId="4" borderId="61" xfId="0" applyNumberFormat="1" applyFont="1" applyFill="1" applyBorder="1" applyAlignment="1">
      <alignment horizontal="center" vertical="center"/>
    </xf>
    <xf numFmtId="190" fontId="17" fillId="4" borderId="46" xfId="0" applyNumberFormat="1" applyFont="1" applyFill="1" applyBorder="1" applyAlignment="1">
      <alignment horizontal="center" vertical="center"/>
    </xf>
    <xf numFmtId="190" fontId="17" fillId="4" borderId="54" xfId="0" applyNumberFormat="1" applyFont="1" applyFill="1" applyBorder="1" applyAlignment="1">
      <alignment horizontal="center" vertical="center"/>
    </xf>
    <xf numFmtId="190" fontId="17" fillId="4" borderId="62" xfId="0" applyNumberFormat="1" applyFont="1" applyFill="1" applyBorder="1" applyAlignment="1">
      <alignment horizontal="center" vertical="center"/>
    </xf>
    <xf numFmtId="190" fontId="17" fillId="4" borderId="44" xfId="0" applyNumberFormat="1" applyFont="1" applyFill="1" applyBorder="1" applyAlignment="1">
      <alignment horizontal="center" vertical="center"/>
    </xf>
    <xf numFmtId="190" fontId="17" fillId="4" borderId="52" xfId="0" applyNumberFormat="1" applyFont="1" applyFill="1" applyBorder="1" applyAlignment="1">
      <alignment horizontal="center" vertical="center"/>
    </xf>
    <xf numFmtId="190" fontId="17" fillId="4" borderId="60" xfId="0" applyNumberFormat="1" applyFont="1" applyFill="1" applyBorder="1" applyAlignment="1">
      <alignment horizontal="center" vertical="center"/>
    </xf>
    <xf numFmtId="190" fontId="17" fillId="4" borderId="47" xfId="0" applyNumberFormat="1" applyFont="1" applyFill="1" applyBorder="1" applyAlignment="1">
      <alignment horizontal="center" vertical="center"/>
    </xf>
    <xf numFmtId="190" fontId="17" fillId="4" borderId="55" xfId="0" applyNumberFormat="1" applyFont="1" applyFill="1" applyBorder="1" applyAlignment="1">
      <alignment horizontal="center" vertical="center"/>
    </xf>
    <xf numFmtId="190" fontId="17" fillId="4" borderId="63" xfId="0" applyNumberFormat="1" applyFont="1" applyFill="1" applyBorder="1" applyAlignment="1">
      <alignment horizontal="center" vertical="center"/>
    </xf>
    <xf numFmtId="200" fontId="15" fillId="0" borderId="16" xfId="0" applyNumberFormat="1" applyFont="1" applyBorder="1" applyAlignment="1" applyProtection="1">
      <alignment horizontal="left" vertical="center"/>
      <protection locked="0"/>
    </xf>
    <xf numFmtId="200" fontId="15" fillId="0" borderId="17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9" fontId="15" fillId="0" borderId="3" xfId="0" applyNumberFormat="1" applyFont="1" applyBorder="1" applyAlignment="1" applyProtection="1">
      <alignment horizontal="left" vertical="center"/>
      <protection locked="0"/>
    </xf>
    <xf numFmtId="9" fontId="15" fillId="0" borderId="4" xfId="0" applyNumberFormat="1" applyFont="1" applyBorder="1" applyAlignment="1" applyProtection="1">
      <alignment horizontal="left" vertical="center"/>
      <protection locked="0"/>
    </xf>
  </cellXfs>
  <cellStyles count="6">
    <cellStyle name="Comma" xfId="1" builtinId="3"/>
    <cellStyle name="Currency" xfId="2" builtinId="4"/>
    <cellStyle name="Normal" xfId="0" builtinId="0"/>
    <cellStyle name="Normal 2" xfId="4"/>
    <cellStyle name="Normal 3" xfId="5"/>
    <cellStyle name="Percent" xfId="3" builtinId="5"/>
  </cellStyles>
  <dxfs count="4">
    <dxf>
      <numFmt numFmtId="207" formatCode="&quot;-&quot;;&quot;-&quot;;&quot;-&quot;"/>
    </dxf>
    <dxf>
      <numFmt numFmtId="194" formatCode="#;&quot;Fout!&quot;;&quot;-&quot;"/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6"/>
  <sheetViews>
    <sheetView tabSelected="1" zoomScaleNormal="100" workbookViewId="0">
      <selection activeCell="D8" sqref="D8"/>
    </sheetView>
  </sheetViews>
  <sheetFormatPr defaultColWidth="0" defaultRowHeight="15" customHeight="1" zeroHeight="1" x14ac:dyDescent="0.25"/>
  <cols>
    <col min="1" max="1" width="2.28515625" style="1" customWidth="1"/>
    <col min="2" max="2" width="2.85546875" style="2" customWidth="1"/>
    <col min="3" max="3" width="133.5703125" style="2" customWidth="1"/>
    <col min="4" max="4" width="9.140625" style="2" customWidth="1"/>
    <col min="5" max="5" width="2" style="1" customWidth="1"/>
    <col min="6" max="16384" width="0" style="2" hidden="1"/>
  </cols>
  <sheetData>
    <row r="1" spans="1:5" ht="18" customHeight="1" x14ac:dyDescent="0.25">
      <c r="B1" s="514" t="s">
        <v>0</v>
      </c>
      <c r="C1" s="515"/>
      <c r="D1" s="516"/>
    </row>
    <row r="2" spans="1:5" x14ac:dyDescent="0.25">
      <c r="B2" s="3" t="s">
        <v>1</v>
      </c>
      <c r="C2" s="4"/>
      <c r="D2" s="5"/>
    </row>
    <row r="3" spans="1:5" x14ac:dyDescent="0.25">
      <c r="B3" s="6" t="s">
        <v>2</v>
      </c>
      <c r="C3" s="7"/>
      <c r="D3" s="8"/>
    </row>
    <row r="4" spans="1:5" x14ac:dyDescent="0.25">
      <c r="B4" s="6" t="s">
        <v>3</v>
      </c>
      <c r="C4" s="7"/>
      <c r="D4" s="8"/>
    </row>
    <row r="5" spans="1:5" x14ac:dyDescent="0.25">
      <c r="B5" s="9" t="s">
        <v>4</v>
      </c>
      <c r="C5" s="7"/>
      <c r="D5" s="8"/>
    </row>
    <row r="6" spans="1:5" x14ac:dyDescent="0.25">
      <c r="B6" s="9" t="s">
        <v>5</v>
      </c>
      <c r="C6" s="7"/>
      <c r="D6" s="8"/>
    </row>
    <row r="7" spans="1:5" ht="9" customHeight="1" x14ac:dyDescent="0.25">
      <c r="B7" s="9"/>
      <c r="C7" s="7"/>
      <c r="D7" s="8"/>
    </row>
    <row r="8" spans="1:5" x14ac:dyDescent="0.25">
      <c r="B8" s="10" t="s">
        <v>480</v>
      </c>
      <c r="C8" s="11"/>
      <c r="D8" s="12" t="s">
        <v>481</v>
      </c>
    </row>
    <row r="9" spans="1:5" s="13" customFormat="1" ht="9" customHeight="1" x14ac:dyDescent="0.25">
      <c r="A9" s="7"/>
      <c r="E9" s="7"/>
    </row>
    <row r="10" spans="1:5" ht="18" customHeight="1" x14ac:dyDescent="0.25">
      <c r="B10" s="517" t="s">
        <v>6</v>
      </c>
      <c r="C10" s="518"/>
      <c r="D10" s="519"/>
    </row>
    <row r="11" spans="1:5" x14ac:dyDescent="0.25">
      <c r="B11" s="3" t="s">
        <v>7</v>
      </c>
      <c r="C11" s="4"/>
      <c r="D11" s="5"/>
    </row>
    <row r="12" spans="1:5" x14ac:dyDescent="0.25">
      <c r="B12" s="14">
        <v>1</v>
      </c>
      <c r="C12" s="7" t="s">
        <v>8</v>
      </c>
      <c r="D12" s="8"/>
    </row>
    <row r="13" spans="1:5" x14ac:dyDescent="0.25">
      <c r="B13" s="14">
        <v>2</v>
      </c>
      <c r="C13" s="7" t="s">
        <v>9</v>
      </c>
      <c r="D13" s="8"/>
    </row>
    <row r="14" spans="1:5" x14ac:dyDescent="0.25">
      <c r="B14" s="14"/>
      <c r="C14" s="7" t="s">
        <v>10</v>
      </c>
      <c r="D14" s="8"/>
    </row>
    <row r="15" spans="1:5" x14ac:dyDescent="0.25">
      <c r="B15" s="14">
        <v>3</v>
      </c>
      <c r="C15" s="7" t="s">
        <v>11</v>
      </c>
      <c r="D15" s="8"/>
    </row>
    <row r="16" spans="1:5" x14ac:dyDescent="0.25">
      <c r="B16" s="14" t="s">
        <v>12</v>
      </c>
      <c r="C16" s="15" t="s">
        <v>13</v>
      </c>
      <c r="D16" s="8"/>
    </row>
    <row r="17" spans="1:8" x14ac:dyDescent="0.25">
      <c r="B17" s="14"/>
      <c r="C17" s="15" t="s">
        <v>14</v>
      </c>
      <c r="D17" s="8"/>
    </row>
    <row r="18" spans="1:8" x14ac:dyDescent="0.25">
      <c r="B18" s="14" t="s">
        <v>15</v>
      </c>
      <c r="C18" s="15" t="s">
        <v>373</v>
      </c>
      <c r="D18" s="8"/>
    </row>
    <row r="19" spans="1:8" x14ac:dyDescent="0.25">
      <c r="B19" s="14">
        <v>6</v>
      </c>
      <c r="C19" s="15" t="s">
        <v>16</v>
      </c>
      <c r="D19" s="8"/>
    </row>
    <row r="20" spans="1:8" x14ac:dyDescent="0.25">
      <c r="B20" s="14"/>
      <c r="C20" s="15" t="s">
        <v>17</v>
      </c>
      <c r="D20" s="8"/>
    </row>
    <row r="21" spans="1:8" x14ac:dyDescent="0.25">
      <c r="B21" s="14">
        <v>7</v>
      </c>
      <c r="C21" s="15" t="s">
        <v>371</v>
      </c>
      <c r="D21" s="8"/>
    </row>
    <row r="22" spans="1:8" x14ac:dyDescent="0.25">
      <c r="B22" s="9" t="s">
        <v>18</v>
      </c>
      <c r="C22" s="7"/>
      <c r="D22" s="8"/>
    </row>
    <row r="23" spans="1:8" x14ac:dyDescent="0.25">
      <c r="B23" s="10" t="s">
        <v>19</v>
      </c>
      <c r="C23" s="11"/>
      <c r="D23" s="12"/>
    </row>
    <row r="24" spans="1:8" s="13" customFormat="1" ht="9" customHeight="1" x14ac:dyDescent="0.25">
      <c r="A24" s="7"/>
      <c r="E24" s="7"/>
      <c r="H24" s="16"/>
    </row>
    <row r="25" spans="1:8" ht="18" customHeight="1" x14ac:dyDescent="0.25">
      <c r="B25" s="514" t="s">
        <v>20</v>
      </c>
      <c r="C25" s="515"/>
      <c r="D25" s="516"/>
    </row>
    <row r="26" spans="1:8" x14ac:dyDescent="0.25">
      <c r="B26" s="3" t="s">
        <v>21</v>
      </c>
      <c r="C26" s="4"/>
      <c r="D26" s="5"/>
    </row>
    <row r="27" spans="1:8" x14ac:dyDescent="0.25">
      <c r="B27" s="14">
        <v>1</v>
      </c>
      <c r="C27" s="7" t="s">
        <v>22</v>
      </c>
      <c r="D27" s="8"/>
    </row>
    <row r="28" spans="1:8" x14ac:dyDescent="0.25">
      <c r="B28" s="14">
        <v>2</v>
      </c>
      <c r="C28" s="7" t="s">
        <v>23</v>
      </c>
      <c r="D28" s="8"/>
    </row>
    <row r="29" spans="1:8" x14ac:dyDescent="0.25">
      <c r="B29" s="14"/>
      <c r="C29" s="7" t="s">
        <v>24</v>
      </c>
      <c r="D29" s="8"/>
    </row>
    <row r="30" spans="1:8" x14ac:dyDescent="0.25">
      <c r="B30" s="17">
        <v>3</v>
      </c>
      <c r="C30" s="11" t="s">
        <v>25</v>
      </c>
      <c r="D30" s="12"/>
    </row>
    <row r="31" spans="1:8" s="13" customFormat="1" ht="9" customHeight="1" x14ac:dyDescent="0.25">
      <c r="A31" s="7"/>
      <c r="E31" s="7"/>
      <c r="H31" s="16"/>
    </row>
    <row r="32" spans="1:8" ht="18" customHeight="1" x14ac:dyDescent="0.25">
      <c r="B32" s="514" t="s">
        <v>26</v>
      </c>
      <c r="C32" s="515"/>
      <c r="D32" s="516"/>
      <c r="H32" s="18"/>
    </row>
    <row r="33" spans="2:8" x14ac:dyDescent="0.25">
      <c r="B33" s="3" t="s">
        <v>378</v>
      </c>
      <c r="C33" s="4"/>
      <c r="D33" s="5"/>
      <c r="H33" s="18"/>
    </row>
    <row r="34" spans="2:8" x14ac:dyDescent="0.25">
      <c r="B34" s="19" t="s">
        <v>470</v>
      </c>
      <c r="C34" s="20"/>
      <c r="D34" s="21"/>
      <c r="H34" s="18"/>
    </row>
    <row r="35" spans="2:8" x14ac:dyDescent="0.25">
      <c r="B35" s="14" t="s">
        <v>27</v>
      </c>
      <c r="C35" s="7" t="s">
        <v>28</v>
      </c>
      <c r="D35" s="8"/>
    </row>
    <row r="36" spans="2:8" x14ac:dyDescent="0.25">
      <c r="B36" s="14" t="s">
        <v>29</v>
      </c>
      <c r="C36" s="7" t="s">
        <v>30</v>
      </c>
      <c r="D36" s="8"/>
      <c r="H36" s="18"/>
    </row>
    <row r="37" spans="2:8" x14ac:dyDescent="0.25">
      <c r="B37" s="14" t="s">
        <v>31</v>
      </c>
      <c r="C37" s="7" t="s">
        <v>32</v>
      </c>
      <c r="D37" s="8"/>
      <c r="H37" s="18"/>
    </row>
    <row r="38" spans="2:8" x14ac:dyDescent="0.25">
      <c r="B38" s="6" t="s">
        <v>33</v>
      </c>
      <c r="C38" s="15"/>
      <c r="D38" s="8"/>
      <c r="H38" s="18"/>
    </row>
    <row r="39" spans="2:8" x14ac:dyDescent="0.25">
      <c r="B39" s="14" t="s">
        <v>34</v>
      </c>
      <c r="C39" s="15" t="s">
        <v>35</v>
      </c>
      <c r="D39" s="8"/>
      <c r="H39" s="18"/>
    </row>
    <row r="40" spans="2:8" x14ac:dyDescent="0.25">
      <c r="B40" s="14" t="s">
        <v>36</v>
      </c>
      <c r="C40" s="15" t="s">
        <v>37</v>
      </c>
      <c r="D40" s="8"/>
    </row>
    <row r="41" spans="2:8" x14ac:dyDescent="0.25">
      <c r="B41" s="14" t="s">
        <v>38</v>
      </c>
      <c r="C41" s="15" t="s">
        <v>39</v>
      </c>
      <c r="D41" s="8"/>
    </row>
    <row r="42" spans="2:8" x14ac:dyDescent="0.25">
      <c r="B42" s="14" t="s">
        <v>40</v>
      </c>
      <c r="C42" s="15" t="s">
        <v>41</v>
      </c>
      <c r="D42" s="8"/>
    </row>
    <row r="43" spans="2:8" x14ac:dyDescent="0.25">
      <c r="B43" s="6" t="s">
        <v>42</v>
      </c>
      <c r="C43" s="15"/>
      <c r="D43" s="8"/>
    </row>
    <row r="44" spans="2:8" x14ac:dyDescent="0.25">
      <c r="B44" s="6" t="s">
        <v>43</v>
      </c>
      <c r="C44" s="15"/>
      <c r="D44" s="8"/>
    </row>
    <row r="45" spans="2:8" x14ac:dyDescent="0.25">
      <c r="B45" s="22" t="s">
        <v>44</v>
      </c>
      <c r="C45" s="23"/>
      <c r="D45" s="24"/>
    </row>
    <row r="46" spans="2:8" x14ac:dyDescent="0.25">
      <c r="B46" s="14" t="s">
        <v>27</v>
      </c>
      <c r="C46" s="7" t="s">
        <v>45</v>
      </c>
      <c r="D46" s="8"/>
    </row>
    <row r="47" spans="2:8" x14ac:dyDescent="0.25">
      <c r="B47" s="14" t="s">
        <v>29</v>
      </c>
      <c r="C47" s="7" t="s">
        <v>46</v>
      </c>
      <c r="D47" s="8"/>
      <c r="H47" s="18"/>
    </row>
    <row r="48" spans="2:8" x14ac:dyDescent="0.25">
      <c r="B48" s="14"/>
      <c r="C48" s="7" t="s">
        <v>374</v>
      </c>
      <c r="D48" s="8"/>
      <c r="H48" s="18"/>
    </row>
    <row r="49" spans="1:8" x14ac:dyDescent="0.25">
      <c r="B49" s="14" t="s">
        <v>31</v>
      </c>
      <c r="C49" s="7" t="s">
        <v>47</v>
      </c>
      <c r="D49" s="8"/>
      <c r="H49" s="18"/>
    </row>
    <row r="50" spans="1:8" x14ac:dyDescent="0.25">
      <c r="B50" s="10" t="s">
        <v>48</v>
      </c>
      <c r="C50" s="11"/>
      <c r="D50" s="12"/>
    </row>
    <row r="51" spans="1:8" s="13" customFormat="1" ht="9" customHeight="1" x14ac:dyDescent="0.25">
      <c r="A51" s="7"/>
      <c r="E51" s="7"/>
      <c r="H51" s="16"/>
    </row>
    <row r="52" spans="1:8" ht="18" customHeight="1" x14ac:dyDescent="0.25">
      <c r="B52" s="514" t="s">
        <v>49</v>
      </c>
      <c r="C52" s="515"/>
      <c r="D52" s="516"/>
    </row>
    <row r="53" spans="1:8" x14ac:dyDescent="0.25">
      <c r="B53" s="3" t="s">
        <v>379</v>
      </c>
      <c r="C53" s="4"/>
      <c r="D53" s="5"/>
    </row>
    <row r="54" spans="1:8" x14ac:dyDescent="0.25">
      <c r="B54" s="19" t="s">
        <v>380</v>
      </c>
      <c r="C54" s="20"/>
      <c r="D54" s="21"/>
    </row>
    <row r="55" spans="1:8" x14ac:dyDescent="0.25">
      <c r="B55" s="14" t="s">
        <v>27</v>
      </c>
      <c r="C55" s="7" t="s">
        <v>50</v>
      </c>
      <c r="D55" s="8"/>
    </row>
    <row r="56" spans="1:8" x14ac:dyDescent="0.25">
      <c r="B56" s="14" t="s">
        <v>29</v>
      </c>
      <c r="C56" s="7" t="s">
        <v>381</v>
      </c>
      <c r="D56" s="8"/>
    </row>
    <row r="57" spans="1:8" x14ac:dyDescent="0.25">
      <c r="B57" s="14" t="s">
        <v>31</v>
      </c>
      <c r="C57" s="7" t="s">
        <v>377</v>
      </c>
      <c r="D57" s="8"/>
    </row>
    <row r="58" spans="1:8" x14ac:dyDescent="0.25">
      <c r="B58" s="14" t="s">
        <v>375</v>
      </c>
      <c r="C58" s="7" t="s">
        <v>382</v>
      </c>
      <c r="D58" s="8"/>
    </row>
    <row r="59" spans="1:8" x14ac:dyDescent="0.25">
      <c r="B59" s="14" t="s">
        <v>376</v>
      </c>
      <c r="C59" s="7" t="s">
        <v>383</v>
      </c>
      <c r="D59" s="8"/>
    </row>
    <row r="60" spans="1:8" x14ac:dyDescent="0.25">
      <c r="B60" s="10" t="s">
        <v>48</v>
      </c>
      <c r="C60" s="11"/>
      <c r="D60" s="12"/>
    </row>
    <row r="61" spans="1:8" s="13" customFormat="1" ht="9" customHeight="1" x14ac:dyDescent="0.25">
      <c r="A61" s="7"/>
      <c r="E61" s="7"/>
      <c r="H61" s="16"/>
    </row>
    <row r="62" spans="1:8" ht="18" customHeight="1" x14ac:dyDescent="0.25">
      <c r="B62" s="514" t="s">
        <v>468</v>
      </c>
      <c r="C62" s="515"/>
      <c r="D62" s="516"/>
    </row>
    <row r="63" spans="1:8" x14ac:dyDescent="0.25">
      <c r="B63" s="3" t="s">
        <v>469</v>
      </c>
      <c r="C63" s="4"/>
      <c r="D63" s="5"/>
    </row>
    <row r="64" spans="1:8" x14ac:dyDescent="0.25">
      <c r="B64" s="14" t="s">
        <v>27</v>
      </c>
      <c r="C64" s="7" t="s">
        <v>471</v>
      </c>
      <c r="D64" s="8"/>
    </row>
    <row r="65" spans="2:16384" x14ac:dyDescent="0.25">
      <c r="B65" s="14" t="s">
        <v>29</v>
      </c>
      <c r="C65" s="7" t="s">
        <v>472</v>
      </c>
      <c r="D65" s="8"/>
    </row>
    <row r="66" spans="2:16384" x14ac:dyDescent="0.25">
      <c r="B66" s="14" t="s">
        <v>31</v>
      </c>
      <c r="C66" s="7" t="s">
        <v>473</v>
      </c>
      <c r="D66" s="8"/>
    </row>
    <row r="67" spans="2:16384" x14ac:dyDescent="0.25">
      <c r="B67" s="14" t="s">
        <v>375</v>
      </c>
      <c r="C67" s="7" t="s">
        <v>474</v>
      </c>
      <c r="D67" s="8"/>
    </row>
    <row r="68" spans="2:16384" x14ac:dyDescent="0.25">
      <c r="B68" s="17" t="s">
        <v>376</v>
      </c>
      <c r="C68" s="11" t="s">
        <v>477</v>
      </c>
      <c r="D68" s="513"/>
    </row>
    <row r="69" spans="2:16384" ht="10.5" hidden="1" customHeight="1" x14ac:dyDescent="0.25">
      <c r="B69" s="512"/>
      <c r="C69" s="512"/>
      <c r="D69" s="51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  <c r="AMK69" s="1"/>
      <c r="AML69" s="1"/>
      <c r="AMM69" s="1"/>
      <c r="AMN69" s="1"/>
      <c r="AMO69" s="1"/>
      <c r="AMP69" s="1"/>
      <c r="AMQ69" s="1"/>
      <c r="AMR69" s="1"/>
      <c r="AMS69" s="1"/>
      <c r="AMT69" s="1"/>
      <c r="AMU69" s="1"/>
      <c r="AMV69" s="1"/>
      <c r="AMW69" s="1"/>
      <c r="AMX69" s="1"/>
      <c r="AMY69" s="1"/>
      <c r="AMZ69" s="1"/>
      <c r="ANA69" s="1"/>
      <c r="ANB69" s="1"/>
      <c r="ANC69" s="1"/>
      <c r="AND69" s="1"/>
      <c r="ANE69" s="1"/>
      <c r="ANF69" s="1"/>
      <c r="ANG69" s="1"/>
      <c r="ANH69" s="1"/>
      <c r="ANI69" s="1"/>
      <c r="ANJ69" s="1"/>
      <c r="ANK69" s="1"/>
      <c r="ANL69" s="1"/>
      <c r="ANM69" s="1"/>
      <c r="ANN69" s="1"/>
      <c r="ANO69" s="1"/>
      <c r="ANP69" s="1"/>
      <c r="ANQ69" s="1"/>
      <c r="ANR69" s="1"/>
      <c r="ANS69" s="1"/>
      <c r="ANT69" s="1"/>
      <c r="ANU69" s="1"/>
      <c r="ANV69" s="1"/>
      <c r="ANW69" s="1"/>
      <c r="ANX69" s="1"/>
      <c r="ANY69" s="1"/>
      <c r="ANZ69" s="1"/>
      <c r="AOA69" s="1"/>
      <c r="AOB69" s="1"/>
      <c r="AOC69" s="1"/>
      <c r="AOD69" s="1"/>
      <c r="AOE69" s="1"/>
      <c r="AOF69" s="1"/>
      <c r="AOG69" s="1"/>
      <c r="AOH69" s="1"/>
      <c r="AOI69" s="1"/>
      <c r="AOJ69" s="1"/>
      <c r="AOK69" s="1"/>
      <c r="AOL69" s="1"/>
      <c r="AOM69" s="1"/>
      <c r="AON69" s="1"/>
      <c r="AOO69" s="1"/>
      <c r="AOP69" s="1"/>
      <c r="AOQ69" s="1"/>
      <c r="AOR69" s="1"/>
      <c r="AOS69" s="1"/>
      <c r="AOT69" s="1"/>
      <c r="AOU69" s="1"/>
      <c r="AOV69" s="1"/>
      <c r="AOW69" s="1"/>
      <c r="AOX69" s="1"/>
      <c r="AOY69" s="1"/>
      <c r="AOZ69" s="1"/>
      <c r="APA69" s="1"/>
      <c r="APB69" s="1"/>
      <c r="APC69" s="1"/>
      <c r="APD69" s="1"/>
      <c r="APE69" s="1"/>
      <c r="APF69" s="1"/>
      <c r="APG69" s="1"/>
      <c r="APH69" s="1"/>
      <c r="API69" s="1"/>
      <c r="APJ69" s="1"/>
      <c r="APK69" s="1"/>
      <c r="APL69" s="1"/>
      <c r="APM69" s="1"/>
      <c r="APN69" s="1"/>
      <c r="APO69" s="1"/>
      <c r="APP69" s="1"/>
      <c r="APQ69" s="1"/>
      <c r="APR69" s="1"/>
      <c r="APS69" s="1"/>
      <c r="APT69" s="1"/>
      <c r="APU69" s="1"/>
      <c r="APV69" s="1"/>
      <c r="APW69" s="1"/>
      <c r="APX69" s="1"/>
      <c r="APY69" s="1"/>
      <c r="APZ69" s="1"/>
      <c r="AQA69" s="1"/>
      <c r="AQB69" s="1"/>
      <c r="AQC69" s="1"/>
      <c r="AQD69" s="1"/>
      <c r="AQE69" s="1"/>
      <c r="AQF69" s="1"/>
      <c r="AQG69" s="1"/>
      <c r="AQH69" s="1"/>
      <c r="AQI69" s="1"/>
      <c r="AQJ69" s="1"/>
      <c r="AQK69" s="1"/>
      <c r="AQL69" s="1"/>
      <c r="AQM69" s="1"/>
      <c r="AQN69" s="1"/>
      <c r="AQO69" s="1"/>
      <c r="AQP69" s="1"/>
      <c r="AQQ69" s="1"/>
      <c r="AQR69" s="1"/>
      <c r="AQS69" s="1"/>
      <c r="AQT69" s="1"/>
      <c r="AQU69" s="1"/>
      <c r="AQV69" s="1"/>
      <c r="AQW69" s="1"/>
      <c r="AQX69" s="1"/>
      <c r="AQY69" s="1"/>
      <c r="AQZ69" s="1"/>
      <c r="ARA69" s="1"/>
      <c r="ARB69" s="1"/>
      <c r="ARC69" s="1"/>
      <c r="ARD69" s="1"/>
      <c r="ARE69" s="1"/>
      <c r="ARF69" s="1"/>
      <c r="ARG69" s="1"/>
      <c r="ARH69" s="1"/>
      <c r="ARI69" s="1"/>
      <c r="ARJ69" s="1"/>
      <c r="ARK69" s="1"/>
      <c r="ARL69" s="1"/>
      <c r="ARM69" s="1"/>
      <c r="ARN69" s="1"/>
      <c r="ARO69" s="1"/>
      <c r="ARP69" s="1"/>
      <c r="ARQ69" s="1"/>
      <c r="ARR69" s="1"/>
      <c r="ARS69" s="1"/>
      <c r="ART69" s="1"/>
      <c r="ARU69" s="1"/>
      <c r="ARV69" s="1"/>
      <c r="ARW69" s="1"/>
      <c r="ARX69" s="1"/>
      <c r="ARY69" s="1"/>
      <c r="ARZ69" s="1"/>
      <c r="ASA69" s="1"/>
      <c r="ASB69" s="1"/>
      <c r="ASC69" s="1"/>
      <c r="ASD69" s="1"/>
      <c r="ASE69" s="1"/>
      <c r="ASF69" s="1"/>
      <c r="ASG69" s="1"/>
      <c r="ASH69" s="1"/>
      <c r="ASI69" s="1"/>
      <c r="ASJ69" s="1"/>
      <c r="ASK69" s="1"/>
      <c r="ASL69" s="1"/>
      <c r="ASM69" s="1"/>
      <c r="ASN69" s="1"/>
      <c r="ASO69" s="1"/>
      <c r="ASP69" s="1"/>
      <c r="ASQ69" s="1"/>
      <c r="ASR69" s="1"/>
      <c r="ASS69" s="1"/>
      <c r="AST69" s="1"/>
      <c r="ASU69" s="1"/>
      <c r="ASV69" s="1"/>
      <c r="ASW69" s="1"/>
      <c r="ASX69" s="1"/>
      <c r="ASY69" s="1"/>
      <c r="ASZ69" s="1"/>
      <c r="ATA69" s="1"/>
      <c r="ATB69" s="1"/>
      <c r="ATC69" s="1"/>
      <c r="ATD69" s="1"/>
      <c r="ATE69" s="1"/>
      <c r="ATF69" s="1"/>
      <c r="ATG69" s="1"/>
      <c r="ATH69" s="1"/>
      <c r="ATI69" s="1"/>
      <c r="ATJ69" s="1"/>
      <c r="ATK69" s="1"/>
      <c r="ATL69" s="1"/>
      <c r="ATM69" s="1"/>
      <c r="ATN69" s="1"/>
      <c r="ATO69" s="1"/>
      <c r="ATP69" s="1"/>
      <c r="ATQ69" s="1"/>
      <c r="ATR69" s="1"/>
      <c r="ATS69" s="1"/>
      <c r="ATT69" s="1"/>
      <c r="ATU69" s="1"/>
      <c r="ATV69" s="1"/>
      <c r="ATW69" s="1"/>
      <c r="ATX69" s="1"/>
      <c r="ATY69" s="1"/>
      <c r="ATZ69" s="1"/>
      <c r="AUA69" s="1"/>
      <c r="AUB69" s="1"/>
      <c r="AUC69" s="1"/>
      <c r="AUD69" s="1"/>
      <c r="AUE69" s="1"/>
      <c r="AUF69" s="1"/>
      <c r="AUG69" s="1"/>
      <c r="AUH69" s="1"/>
      <c r="AUI69" s="1"/>
      <c r="AUJ69" s="1"/>
      <c r="AUK69" s="1"/>
      <c r="AUL69" s="1"/>
      <c r="AUM69" s="1"/>
      <c r="AUN69" s="1"/>
      <c r="AUO69" s="1"/>
      <c r="AUP69" s="1"/>
      <c r="AUQ69" s="1"/>
      <c r="AUR69" s="1"/>
      <c r="AUS69" s="1"/>
      <c r="AUT69" s="1"/>
      <c r="AUU69" s="1"/>
      <c r="AUV69" s="1"/>
      <c r="AUW69" s="1"/>
      <c r="AUX69" s="1"/>
      <c r="AUY69" s="1"/>
      <c r="AUZ69" s="1"/>
      <c r="AVA69" s="1"/>
      <c r="AVB69" s="1"/>
      <c r="AVC69" s="1"/>
      <c r="AVD69" s="1"/>
      <c r="AVE69" s="1"/>
      <c r="AVF69" s="1"/>
      <c r="AVG69" s="1"/>
      <c r="AVH69" s="1"/>
      <c r="AVI69" s="1"/>
      <c r="AVJ69" s="1"/>
      <c r="AVK69" s="1"/>
      <c r="AVL69" s="1"/>
      <c r="AVM69" s="1"/>
      <c r="AVN69" s="1"/>
      <c r="AVO69" s="1"/>
      <c r="AVP69" s="1"/>
      <c r="AVQ69" s="1"/>
      <c r="AVR69" s="1"/>
      <c r="AVS69" s="1"/>
      <c r="AVT69" s="1"/>
      <c r="AVU69" s="1"/>
      <c r="AVV69" s="1"/>
      <c r="AVW69" s="1"/>
      <c r="AVX69" s="1"/>
      <c r="AVY69" s="1"/>
      <c r="AVZ69" s="1"/>
      <c r="AWA69" s="1"/>
      <c r="AWB69" s="1"/>
      <c r="AWC69" s="1"/>
      <c r="AWD69" s="1"/>
      <c r="AWE69" s="1"/>
      <c r="AWF69" s="1"/>
      <c r="AWG69" s="1"/>
      <c r="AWH69" s="1"/>
      <c r="AWI69" s="1"/>
      <c r="AWJ69" s="1"/>
      <c r="AWK69" s="1"/>
      <c r="AWL69" s="1"/>
      <c r="AWM69" s="1"/>
      <c r="AWN69" s="1"/>
      <c r="AWO69" s="1"/>
      <c r="AWP69" s="1"/>
      <c r="AWQ69" s="1"/>
      <c r="AWR69" s="1"/>
      <c r="AWS69" s="1"/>
      <c r="AWT69" s="1"/>
      <c r="AWU69" s="1"/>
      <c r="AWV69" s="1"/>
      <c r="AWW69" s="1"/>
      <c r="AWX69" s="1"/>
      <c r="AWY69" s="1"/>
      <c r="AWZ69" s="1"/>
      <c r="AXA69" s="1"/>
      <c r="AXB69" s="1"/>
      <c r="AXC69" s="1"/>
      <c r="AXD69" s="1"/>
      <c r="AXE69" s="1"/>
      <c r="AXF69" s="1"/>
      <c r="AXG69" s="1"/>
      <c r="AXH69" s="1"/>
      <c r="AXI69" s="1"/>
      <c r="AXJ69" s="1"/>
      <c r="AXK69" s="1"/>
      <c r="AXL69" s="1"/>
      <c r="AXM69" s="1"/>
      <c r="AXN69" s="1"/>
      <c r="AXO69" s="1"/>
      <c r="AXP69" s="1"/>
      <c r="AXQ69" s="1"/>
      <c r="AXR69" s="1"/>
      <c r="AXS69" s="1"/>
      <c r="AXT69" s="1"/>
      <c r="AXU69" s="1"/>
      <c r="AXV69" s="1"/>
      <c r="AXW69" s="1"/>
      <c r="AXX69" s="1"/>
      <c r="AXY69" s="1"/>
      <c r="AXZ69" s="1"/>
      <c r="AYA69" s="1"/>
      <c r="AYB69" s="1"/>
      <c r="AYC69" s="1"/>
      <c r="AYD69" s="1"/>
      <c r="AYE69" s="1"/>
      <c r="AYF69" s="1"/>
      <c r="AYG69" s="1"/>
      <c r="AYH69" s="1"/>
      <c r="AYI69" s="1"/>
      <c r="AYJ69" s="1"/>
      <c r="AYK69" s="1"/>
      <c r="AYL69" s="1"/>
      <c r="AYM69" s="1"/>
      <c r="AYN69" s="1"/>
      <c r="AYO69" s="1"/>
      <c r="AYP69" s="1"/>
      <c r="AYQ69" s="1"/>
      <c r="AYR69" s="1"/>
      <c r="AYS69" s="1"/>
      <c r="AYT69" s="1"/>
      <c r="AYU69" s="1"/>
      <c r="AYV69" s="1"/>
      <c r="AYW69" s="1"/>
      <c r="AYX69" s="1"/>
      <c r="AYY69" s="1"/>
      <c r="AYZ69" s="1"/>
      <c r="AZA69" s="1"/>
      <c r="AZB69" s="1"/>
      <c r="AZC69" s="1"/>
      <c r="AZD69" s="1"/>
      <c r="AZE69" s="1"/>
      <c r="AZF69" s="1"/>
      <c r="AZG69" s="1"/>
      <c r="AZH69" s="1"/>
      <c r="AZI69" s="1"/>
      <c r="AZJ69" s="1"/>
      <c r="AZK69" s="1"/>
      <c r="AZL69" s="1"/>
      <c r="AZM69" s="1"/>
      <c r="AZN69" s="1"/>
      <c r="AZO69" s="1"/>
      <c r="AZP69" s="1"/>
      <c r="AZQ69" s="1"/>
      <c r="AZR69" s="1"/>
      <c r="AZS69" s="1"/>
      <c r="AZT69" s="1"/>
      <c r="AZU69" s="1"/>
      <c r="AZV69" s="1"/>
      <c r="AZW69" s="1"/>
      <c r="AZX69" s="1"/>
      <c r="AZY69" s="1"/>
      <c r="AZZ69" s="1"/>
      <c r="BAA69" s="1"/>
      <c r="BAB69" s="1"/>
      <c r="BAC69" s="1"/>
      <c r="BAD69" s="1"/>
      <c r="BAE69" s="1"/>
      <c r="BAF69" s="1"/>
      <c r="BAG69" s="1"/>
      <c r="BAH69" s="1"/>
      <c r="BAI69" s="1"/>
      <c r="BAJ69" s="1"/>
      <c r="BAK69" s="1"/>
      <c r="BAL69" s="1"/>
      <c r="BAM69" s="1"/>
      <c r="BAN69" s="1"/>
      <c r="BAO69" s="1"/>
      <c r="BAP69" s="1"/>
      <c r="BAQ69" s="1"/>
      <c r="BAR69" s="1"/>
      <c r="BAS69" s="1"/>
      <c r="BAT69" s="1"/>
      <c r="BAU69" s="1"/>
      <c r="BAV69" s="1"/>
      <c r="BAW69" s="1"/>
      <c r="BAX69" s="1"/>
      <c r="BAY69" s="1"/>
      <c r="BAZ69" s="1"/>
      <c r="BBA69" s="1"/>
      <c r="BBB69" s="1"/>
      <c r="BBC69" s="1"/>
      <c r="BBD69" s="1"/>
      <c r="BBE69" s="1"/>
      <c r="BBF69" s="1"/>
      <c r="BBG69" s="1"/>
      <c r="BBH69" s="1"/>
      <c r="BBI69" s="1"/>
      <c r="BBJ69" s="1"/>
      <c r="BBK69" s="1"/>
      <c r="BBL69" s="1"/>
      <c r="BBM69" s="1"/>
      <c r="BBN69" s="1"/>
      <c r="BBO69" s="1"/>
      <c r="BBP69" s="1"/>
      <c r="BBQ69" s="1"/>
      <c r="BBR69" s="1"/>
      <c r="BBS69" s="1"/>
      <c r="BBT69" s="1"/>
      <c r="BBU69" s="1"/>
      <c r="BBV69" s="1"/>
      <c r="BBW69" s="1"/>
      <c r="BBX69" s="1"/>
      <c r="BBY69" s="1"/>
      <c r="BBZ69" s="1"/>
      <c r="BCA69" s="1"/>
      <c r="BCB69" s="1"/>
      <c r="BCC69" s="1"/>
      <c r="BCD69" s="1"/>
      <c r="BCE69" s="1"/>
      <c r="BCF69" s="1"/>
      <c r="BCG69" s="1"/>
      <c r="BCH69" s="1"/>
      <c r="BCI69" s="1"/>
      <c r="BCJ69" s="1"/>
      <c r="BCK69" s="1"/>
      <c r="BCL69" s="1"/>
      <c r="BCM69" s="1"/>
      <c r="BCN69" s="1"/>
      <c r="BCO69" s="1"/>
      <c r="BCP69" s="1"/>
      <c r="BCQ69" s="1"/>
      <c r="BCR69" s="1"/>
      <c r="BCS69" s="1"/>
      <c r="BCT69" s="1"/>
      <c r="BCU69" s="1"/>
      <c r="BCV69" s="1"/>
      <c r="BCW69" s="1"/>
      <c r="BCX69" s="1"/>
      <c r="BCY69" s="1"/>
      <c r="BCZ69" s="1"/>
      <c r="BDA69" s="1"/>
      <c r="BDB69" s="1"/>
      <c r="BDC69" s="1"/>
      <c r="BDD69" s="1"/>
      <c r="BDE69" s="1"/>
      <c r="BDF69" s="1"/>
      <c r="BDG69" s="1"/>
      <c r="BDH69" s="1"/>
      <c r="BDI69" s="1"/>
      <c r="BDJ69" s="1"/>
      <c r="BDK69" s="1"/>
      <c r="BDL69" s="1"/>
      <c r="BDM69" s="1"/>
      <c r="BDN69" s="1"/>
      <c r="BDO69" s="1"/>
      <c r="BDP69" s="1"/>
      <c r="BDQ69" s="1"/>
      <c r="BDR69" s="1"/>
      <c r="BDS69" s="1"/>
      <c r="BDT69" s="1"/>
      <c r="BDU69" s="1"/>
      <c r="BDV69" s="1"/>
      <c r="BDW69" s="1"/>
      <c r="BDX69" s="1"/>
      <c r="BDY69" s="1"/>
      <c r="BDZ69" s="1"/>
      <c r="BEA69" s="1"/>
      <c r="BEB69" s="1"/>
      <c r="BEC69" s="1"/>
      <c r="BED69" s="1"/>
      <c r="BEE69" s="1"/>
      <c r="BEF69" s="1"/>
      <c r="BEG69" s="1"/>
      <c r="BEH69" s="1"/>
      <c r="BEI69" s="1"/>
      <c r="BEJ69" s="1"/>
      <c r="BEK69" s="1"/>
      <c r="BEL69" s="1"/>
      <c r="BEM69" s="1"/>
      <c r="BEN69" s="1"/>
      <c r="BEO69" s="1"/>
      <c r="BEP69" s="1"/>
      <c r="BEQ69" s="1"/>
      <c r="BER69" s="1"/>
      <c r="BES69" s="1"/>
      <c r="BET69" s="1"/>
      <c r="BEU69" s="1"/>
      <c r="BEV69" s="1"/>
      <c r="BEW69" s="1"/>
      <c r="BEX69" s="1"/>
      <c r="BEY69" s="1"/>
      <c r="BEZ69" s="1"/>
      <c r="BFA69" s="1"/>
      <c r="BFB69" s="1"/>
      <c r="BFC69" s="1"/>
      <c r="BFD69" s="1"/>
      <c r="BFE69" s="1"/>
      <c r="BFF69" s="1"/>
      <c r="BFG69" s="1"/>
      <c r="BFH69" s="1"/>
      <c r="BFI69" s="1"/>
      <c r="BFJ69" s="1"/>
      <c r="BFK69" s="1"/>
      <c r="BFL69" s="1"/>
      <c r="BFM69" s="1"/>
      <c r="BFN69" s="1"/>
      <c r="BFO69" s="1"/>
      <c r="BFP69" s="1"/>
      <c r="BFQ69" s="1"/>
      <c r="BFR69" s="1"/>
      <c r="BFS69" s="1"/>
      <c r="BFT69" s="1"/>
      <c r="BFU69" s="1"/>
      <c r="BFV69" s="1"/>
      <c r="BFW69" s="1"/>
      <c r="BFX69" s="1"/>
      <c r="BFY69" s="1"/>
      <c r="BFZ69" s="1"/>
      <c r="BGA69" s="1"/>
      <c r="BGB69" s="1"/>
      <c r="BGC69" s="1"/>
      <c r="BGD69" s="1"/>
      <c r="BGE69" s="1"/>
      <c r="BGF69" s="1"/>
      <c r="BGG69" s="1"/>
      <c r="BGH69" s="1"/>
      <c r="BGI69" s="1"/>
      <c r="BGJ69" s="1"/>
      <c r="BGK69" s="1"/>
      <c r="BGL69" s="1"/>
      <c r="BGM69" s="1"/>
      <c r="BGN69" s="1"/>
      <c r="BGO69" s="1"/>
      <c r="BGP69" s="1"/>
      <c r="BGQ69" s="1"/>
      <c r="BGR69" s="1"/>
      <c r="BGS69" s="1"/>
      <c r="BGT69" s="1"/>
      <c r="BGU69" s="1"/>
      <c r="BGV69" s="1"/>
      <c r="BGW69" s="1"/>
      <c r="BGX69" s="1"/>
      <c r="BGY69" s="1"/>
      <c r="BGZ69" s="1"/>
      <c r="BHA69" s="1"/>
      <c r="BHB69" s="1"/>
      <c r="BHC69" s="1"/>
      <c r="BHD69" s="1"/>
      <c r="BHE69" s="1"/>
      <c r="BHF69" s="1"/>
      <c r="BHG69" s="1"/>
      <c r="BHH69" s="1"/>
      <c r="BHI69" s="1"/>
      <c r="BHJ69" s="1"/>
      <c r="BHK69" s="1"/>
      <c r="BHL69" s="1"/>
      <c r="BHM69" s="1"/>
      <c r="BHN69" s="1"/>
      <c r="BHO69" s="1"/>
      <c r="BHP69" s="1"/>
      <c r="BHQ69" s="1"/>
      <c r="BHR69" s="1"/>
      <c r="BHS69" s="1"/>
      <c r="BHT69" s="1"/>
      <c r="BHU69" s="1"/>
      <c r="BHV69" s="1"/>
      <c r="BHW69" s="1"/>
      <c r="BHX69" s="1"/>
      <c r="BHY69" s="1"/>
      <c r="BHZ69" s="1"/>
      <c r="BIA69" s="1"/>
      <c r="BIB69" s="1"/>
      <c r="BIC69" s="1"/>
      <c r="BID69" s="1"/>
      <c r="BIE69" s="1"/>
      <c r="BIF69" s="1"/>
      <c r="BIG69" s="1"/>
      <c r="BIH69" s="1"/>
      <c r="BII69" s="1"/>
      <c r="BIJ69" s="1"/>
      <c r="BIK69" s="1"/>
      <c r="BIL69" s="1"/>
      <c r="BIM69" s="1"/>
      <c r="BIN69" s="1"/>
      <c r="BIO69" s="1"/>
      <c r="BIP69" s="1"/>
      <c r="BIQ69" s="1"/>
      <c r="BIR69" s="1"/>
      <c r="BIS69" s="1"/>
      <c r="BIT69" s="1"/>
      <c r="BIU69" s="1"/>
      <c r="BIV69" s="1"/>
      <c r="BIW69" s="1"/>
      <c r="BIX69" s="1"/>
      <c r="BIY69" s="1"/>
      <c r="BIZ69" s="1"/>
      <c r="BJA69" s="1"/>
      <c r="BJB69" s="1"/>
      <c r="BJC69" s="1"/>
      <c r="BJD69" s="1"/>
      <c r="BJE69" s="1"/>
      <c r="BJF69" s="1"/>
      <c r="BJG69" s="1"/>
      <c r="BJH69" s="1"/>
      <c r="BJI69" s="1"/>
      <c r="BJJ69" s="1"/>
      <c r="BJK69" s="1"/>
      <c r="BJL69" s="1"/>
      <c r="BJM69" s="1"/>
      <c r="BJN69" s="1"/>
      <c r="BJO69" s="1"/>
      <c r="BJP69" s="1"/>
      <c r="BJQ69" s="1"/>
      <c r="BJR69" s="1"/>
      <c r="BJS69" s="1"/>
      <c r="BJT69" s="1"/>
      <c r="BJU69" s="1"/>
      <c r="BJV69" s="1"/>
      <c r="BJW69" s="1"/>
      <c r="BJX69" s="1"/>
      <c r="BJY69" s="1"/>
      <c r="BJZ69" s="1"/>
      <c r="BKA69" s="1"/>
      <c r="BKB69" s="1"/>
      <c r="BKC69" s="1"/>
      <c r="BKD69" s="1"/>
      <c r="BKE69" s="1"/>
      <c r="BKF69" s="1"/>
      <c r="BKG69" s="1"/>
      <c r="BKH69" s="1"/>
      <c r="BKI69" s="1"/>
      <c r="BKJ69" s="1"/>
      <c r="BKK69" s="1"/>
      <c r="BKL69" s="1"/>
      <c r="BKM69" s="1"/>
      <c r="BKN69" s="1"/>
      <c r="BKO69" s="1"/>
      <c r="BKP69" s="1"/>
      <c r="BKQ69" s="1"/>
      <c r="BKR69" s="1"/>
      <c r="BKS69" s="1"/>
      <c r="BKT69" s="1"/>
      <c r="BKU69" s="1"/>
      <c r="BKV69" s="1"/>
      <c r="BKW69" s="1"/>
      <c r="BKX69" s="1"/>
      <c r="BKY69" s="1"/>
      <c r="BKZ69" s="1"/>
      <c r="BLA69" s="1"/>
      <c r="BLB69" s="1"/>
      <c r="BLC69" s="1"/>
      <c r="BLD69" s="1"/>
      <c r="BLE69" s="1"/>
      <c r="BLF69" s="1"/>
      <c r="BLG69" s="1"/>
      <c r="BLH69" s="1"/>
      <c r="BLI69" s="1"/>
      <c r="BLJ69" s="1"/>
      <c r="BLK69" s="1"/>
      <c r="BLL69" s="1"/>
      <c r="BLM69" s="1"/>
      <c r="BLN69" s="1"/>
      <c r="BLO69" s="1"/>
      <c r="BLP69" s="1"/>
      <c r="BLQ69" s="1"/>
      <c r="BLR69" s="1"/>
      <c r="BLS69" s="1"/>
      <c r="BLT69" s="1"/>
      <c r="BLU69" s="1"/>
      <c r="BLV69" s="1"/>
      <c r="BLW69" s="1"/>
      <c r="BLX69" s="1"/>
      <c r="BLY69" s="1"/>
      <c r="BLZ69" s="1"/>
      <c r="BMA69" s="1"/>
      <c r="BMB69" s="1"/>
      <c r="BMC69" s="1"/>
      <c r="BMD69" s="1"/>
      <c r="BME69" s="1"/>
      <c r="BMF69" s="1"/>
      <c r="BMG69" s="1"/>
      <c r="BMH69" s="1"/>
      <c r="BMI69" s="1"/>
      <c r="BMJ69" s="1"/>
      <c r="BMK69" s="1"/>
      <c r="BML69" s="1"/>
      <c r="BMM69" s="1"/>
      <c r="BMN69" s="1"/>
      <c r="BMO69" s="1"/>
      <c r="BMP69" s="1"/>
      <c r="BMQ69" s="1"/>
      <c r="BMR69" s="1"/>
      <c r="BMS69" s="1"/>
      <c r="BMT69" s="1"/>
      <c r="BMU69" s="1"/>
      <c r="BMV69" s="1"/>
      <c r="BMW69" s="1"/>
      <c r="BMX69" s="1"/>
      <c r="BMY69" s="1"/>
      <c r="BMZ69" s="1"/>
      <c r="BNA69" s="1"/>
      <c r="BNB69" s="1"/>
      <c r="BNC69" s="1"/>
      <c r="BND69" s="1"/>
      <c r="BNE69" s="1"/>
      <c r="BNF69" s="1"/>
      <c r="BNG69" s="1"/>
      <c r="BNH69" s="1"/>
      <c r="BNI69" s="1"/>
      <c r="BNJ69" s="1"/>
      <c r="BNK69" s="1"/>
      <c r="BNL69" s="1"/>
      <c r="BNM69" s="1"/>
      <c r="BNN69" s="1"/>
      <c r="BNO69" s="1"/>
      <c r="BNP69" s="1"/>
      <c r="BNQ69" s="1"/>
      <c r="BNR69" s="1"/>
      <c r="BNS69" s="1"/>
      <c r="BNT69" s="1"/>
      <c r="BNU69" s="1"/>
      <c r="BNV69" s="1"/>
      <c r="BNW69" s="1"/>
      <c r="BNX69" s="1"/>
      <c r="BNY69" s="1"/>
      <c r="BNZ69" s="1"/>
      <c r="BOA69" s="1"/>
      <c r="BOB69" s="1"/>
      <c r="BOC69" s="1"/>
      <c r="BOD69" s="1"/>
      <c r="BOE69" s="1"/>
      <c r="BOF69" s="1"/>
      <c r="BOG69" s="1"/>
      <c r="BOH69" s="1"/>
      <c r="BOI69" s="1"/>
      <c r="BOJ69" s="1"/>
      <c r="BOK69" s="1"/>
      <c r="BOL69" s="1"/>
      <c r="BOM69" s="1"/>
      <c r="BON69" s="1"/>
      <c r="BOO69" s="1"/>
      <c r="BOP69" s="1"/>
      <c r="BOQ69" s="1"/>
      <c r="BOR69" s="1"/>
      <c r="BOS69" s="1"/>
      <c r="BOT69" s="1"/>
      <c r="BOU69" s="1"/>
      <c r="BOV69" s="1"/>
      <c r="BOW69" s="1"/>
      <c r="BOX69" s="1"/>
      <c r="BOY69" s="1"/>
      <c r="BOZ69" s="1"/>
      <c r="BPA69" s="1"/>
      <c r="BPB69" s="1"/>
      <c r="BPC69" s="1"/>
      <c r="BPD69" s="1"/>
      <c r="BPE69" s="1"/>
      <c r="BPF69" s="1"/>
      <c r="BPG69" s="1"/>
      <c r="BPH69" s="1"/>
      <c r="BPI69" s="1"/>
      <c r="BPJ69" s="1"/>
      <c r="BPK69" s="1"/>
      <c r="BPL69" s="1"/>
      <c r="BPM69" s="1"/>
      <c r="BPN69" s="1"/>
      <c r="BPO69" s="1"/>
      <c r="BPP69" s="1"/>
      <c r="BPQ69" s="1"/>
      <c r="BPR69" s="1"/>
      <c r="BPS69" s="1"/>
      <c r="BPT69" s="1"/>
      <c r="BPU69" s="1"/>
      <c r="BPV69" s="1"/>
      <c r="BPW69" s="1"/>
      <c r="BPX69" s="1"/>
      <c r="BPY69" s="1"/>
      <c r="BPZ69" s="1"/>
      <c r="BQA69" s="1"/>
      <c r="BQB69" s="1"/>
      <c r="BQC69" s="1"/>
      <c r="BQD69" s="1"/>
      <c r="BQE69" s="1"/>
      <c r="BQF69" s="1"/>
      <c r="BQG69" s="1"/>
      <c r="BQH69" s="1"/>
      <c r="BQI69" s="1"/>
      <c r="BQJ69" s="1"/>
      <c r="BQK69" s="1"/>
      <c r="BQL69" s="1"/>
      <c r="BQM69" s="1"/>
      <c r="BQN69" s="1"/>
      <c r="BQO69" s="1"/>
      <c r="BQP69" s="1"/>
      <c r="BQQ69" s="1"/>
      <c r="BQR69" s="1"/>
      <c r="BQS69" s="1"/>
      <c r="BQT69" s="1"/>
      <c r="BQU69" s="1"/>
      <c r="BQV69" s="1"/>
      <c r="BQW69" s="1"/>
      <c r="BQX69" s="1"/>
      <c r="BQY69" s="1"/>
      <c r="BQZ69" s="1"/>
      <c r="BRA69" s="1"/>
      <c r="BRB69" s="1"/>
      <c r="BRC69" s="1"/>
      <c r="BRD69" s="1"/>
      <c r="BRE69" s="1"/>
      <c r="BRF69" s="1"/>
      <c r="BRG69" s="1"/>
      <c r="BRH69" s="1"/>
      <c r="BRI69" s="1"/>
      <c r="BRJ69" s="1"/>
      <c r="BRK69" s="1"/>
      <c r="BRL69" s="1"/>
      <c r="BRM69" s="1"/>
      <c r="BRN69" s="1"/>
      <c r="BRO69" s="1"/>
      <c r="BRP69" s="1"/>
      <c r="BRQ69" s="1"/>
      <c r="BRR69" s="1"/>
      <c r="BRS69" s="1"/>
      <c r="BRT69" s="1"/>
      <c r="BRU69" s="1"/>
      <c r="BRV69" s="1"/>
      <c r="BRW69" s="1"/>
      <c r="BRX69" s="1"/>
      <c r="BRY69" s="1"/>
      <c r="BRZ69" s="1"/>
      <c r="BSA69" s="1"/>
      <c r="BSB69" s="1"/>
      <c r="BSC69" s="1"/>
      <c r="BSD69" s="1"/>
      <c r="BSE69" s="1"/>
      <c r="BSF69" s="1"/>
      <c r="BSG69" s="1"/>
      <c r="BSH69" s="1"/>
      <c r="BSI69" s="1"/>
      <c r="BSJ69" s="1"/>
      <c r="BSK69" s="1"/>
      <c r="BSL69" s="1"/>
      <c r="BSM69" s="1"/>
      <c r="BSN69" s="1"/>
      <c r="BSO69" s="1"/>
      <c r="BSP69" s="1"/>
      <c r="BSQ69" s="1"/>
      <c r="BSR69" s="1"/>
      <c r="BSS69" s="1"/>
      <c r="BST69" s="1"/>
      <c r="BSU69" s="1"/>
      <c r="BSV69" s="1"/>
      <c r="BSW69" s="1"/>
      <c r="BSX69" s="1"/>
      <c r="BSY69" s="1"/>
      <c r="BSZ69" s="1"/>
      <c r="BTA69" s="1"/>
      <c r="BTB69" s="1"/>
      <c r="BTC69" s="1"/>
      <c r="BTD69" s="1"/>
      <c r="BTE69" s="1"/>
      <c r="BTF69" s="1"/>
      <c r="BTG69" s="1"/>
      <c r="BTH69" s="1"/>
      <c r="BTI69" s="1"/>
      <c r="BTJ69" s="1"/>
      <c r="BTK69" s="1"/>
      <c r="BTL69" s="1"/>
      <c r="BTM69" s="1"/>
      <c r="BTN69" s="1"/>
      <c r="BTO69" s="1"/>
      <c r="BTP69" s="1"/>
      <c r="BTQ69" s="1"/>
      <c r="BTR69" s="1"/>
      <c r="BTS69" s="1"/>
      <c r="BTT69" s="1"/>
      <c r="BTU69" s="1"/>
      <c r="BTV69" s="1"/>
      <c r="BTW69" s="1"/>
      <c r="BTX69" s="1"/>
      <c r="BTY69" s="1"/>
      <c r="BTZ69" s="1"/>
      <c r="BUA69" s="1"/>
      <c r="BUB69" s="1"/>
      <c r="BUC69" s="1"/>
      <c r="BUD69" s="1"/>
      <c r="BUE69" s="1"/>
      <c r="BUF69" s="1"/>
      <c r="BUG69" s="1"/>
      <c r="BUH69" s="1"/>
      <c r="BUI69" s="1"/>
      <c r="BUJ69" s="1"/>
      <c r="BUK69" s="1"/>
      <c r="BUL69" s="1"/>
      <c r="BUM69" s="1"/>
      <c r="BUN69" s="1"/>
      <c r="BUO69" s="1"/>
      <c r="BUP69" s="1"/>
      <c r="BUQ69" s="1"/>
      <c r="BUR69" s="1"/>
      <c r="BUS69" s="1"/>
      <c r="BUT69" s="1"/>
      <c r="BUU69" s="1"/>
      <c r="BUV69" s="1"/>
      <c r="BUW69" s="1"/>
      <c r="BUX69" s="1"/>
      <c r="BUY69" s="1"/>
      <c r="BUZ69" s="1"/>
      <c r="BVA69" s="1"/>
      <c r="BVB69" s="1"/>
      <c r="BVC69" s="1"/>
      <c r="BVD69" s="1"/>
      <c r="BVE69" s="1"/>
      <c r="BVF69" s="1"/>
      <c r="BVG69" s="1"/>
      <c r="BVH69" s="1"/>
      <c r="BVI69" s="1"/>
      <c r="BVJ69" s="1"/>
      <c r="BVK69" s="1"/>
      <c r="BVL69" s="1"/>
      <c r="BVM69" s="1"/>
      <c r="BVN69" s="1"/>
      <c r="BVO69" s="1"/>
      <c r="BVP69" s="1"/>
      <c r="BVQ69" s="1"/>
      <c r="BVR69" s="1"/>
      <c r="BVS69" s="1"/>
      <c r="BVT69" s="1"/>
      <c r="BVU69" s="1"/>
      <c r="BVV69" s="1"/>
      <c r="BVW69" s="1"/>
      <c r="BVX69" s="1"/>
      <c r="BVY69" s="1"/>
      <c r="BVZ69" s="1"/>
      <c r="BWA69" s="1"/>
      <c r="BWB69" s="1"/>
      <c r="BWC69" s="1"/>
      <c r="BWD69" s="1"/>
      <c r="BWE69" s="1"/>
      <c r="BWF69" s="1"/>
      <c r="BWG69" s="1"/>
      <c r="BWH69" s="1"/>
      <c r="BWI69" s="1"/>
      <c r="BWJ69" s="1"/>
      <c r="BWK69" s="1"/>
      <c r="BWL69" s="1"/>
      <c r="BWM69" s="1"/>
      <c r="BWN69" s="1"/>
      <c r="BWO69" s="1"/>
      <c r="BWP69" s="1"/>
      <c r="BWQ69" s="1"/>
      <c r="BWR69" s="1"/>
      <c r="BWS69" s="1"/>
      <c r="BWT69" s="1"/>
      <c r="BWU69" s="1"/>
      <c r="BWV69" s="1"/>
      <c r="BWW69" s="1"/>
      <c r="BWX69" s="1"/>
      <c r="BWY69" s="1"/>
      <c r="BWZ69" s="1"/>
      <c r="BXA69" s="1"/>
      <c r="BXB69" s="1"/>
      <c r="BXC69" s="1"/>
      <c r="BXD69" s="1"/>
      <c r="BXE69" s="1"/>
      <c r="BXF69" s="1"/>
      <c r="BXG69" s="1"/>
      <c r="BXH69" s="1"/>
      <c r="BXI69" s="1"/>
      <c r="BXJ69" s="1"/>
      <c r="BXK69" s="1"/>
      <c r="BXL69" s="1"/>
      <c r="BXM69" s="1"/>
      <c r="BXN69" s="1"/>
      <c r="BXO69" s="1"/>
      <c r="BXP69" s="1"/>
      <c r="BXQ69" s="1"/>
      <c r="BXR69" s="1"/>
      <c r="BXS69" s="1"/>
      <c r="BXT69" s="1"/>
      <c r="BXU69" s="1"/>
      <c r="BXV69" s="1"/>
      <c r="BXW69" s="1"/>
      <c r="BXX69" s="1"/>
      <c r="BXY69" s="1"/>
      <c r="BXZ69" s="1"/>
      <c r="BYA69" s="1"/>
      <c r="BYB69" s="1"/>
      <c r="BYC69" s="1"/>
      <c r="BYD69" s="1"/>
      <c r="BYE69" s="1"/>
      <c r="BYF69" s="1"/>
      <c r="BYG69" s="1"/>
      <c r="BYH69" s="1"/>
      <c r="BYI69" s="1"/>
      <c r="BYJ69" s="1"/>
      <c r="BYK69" s="1"/>
      <c r="BYL69" s="1"/>
      <c r="BYM69" s="1"/>
      <c r="BYN69" s="1"/>
      <c r="BYO69" s="1"/>
      <c r="BYP69" s="1"/>
      <c r="BYQ69" s="1"/>
      <c r="BYR69" s="1"/>
      <c r="BYS69" s="1"/>
      <c r="BYT69" s="1"/>
      <c r="BYU69" s="1"/>
      <c r="BYV69" s="1"/>
      <c r="BYW69" s="1"/>
      <c r="BYX69" s="1"/>
      <c r="BYY69" s="1"/>
      <c r="BYZ69" s="1"/>
      <c r="BZA69" s="1"/>
      <c r="BZB69" s="1"/>
      <c r="BZC69" s="1"/>
      <c r="BZD69" s="1"/>
      <c r="BZE69" s="1"/>
      <c r="BZF69" s="1"/>
      <c r="BZG69" s="1"/>
      <c r="BZH69" s="1"/>
      <c r="BZI69" s="1"/>
      <c r="BZJ69" s="1"/>
      <c r="BZK69" s="1"/>
      <c r="BZL69" s="1"/>
      <c r="BZM69" s="1"/>
      <c r="BZN69" s="1"/>
      <c r="BZO69" s="1"/>
      <c r="BZP69" s="1"/>
      <c r="BZQ69" s="1"/>
      <c r="BZR69" s="1"/>
      <c r="BZS69" s="1"/>
      <c r="BZT69" s="1"/>
      <c r="BZU69" s="1"/>
      <c r="BZV69" s="1"/>
      <c r="BZW69" s="1"/>
      <c r="BZX69" s="1"/>
      <c r="BZY69" s="1"/>
      <c r="BZZ69" s="1"/>
      <c r="CAA69" s="1"/>
      <c r="CAB69" s="1"/>
      <c r="CAC69" s="1"/>
      <c r="CAD69" s="1"/>
      <c r="CAE69" s="1"/>
      <c r="CAF69" s="1"/>
      <c r="CAG69" s="1"/>
      <c r="CAH69" s="1"/>
      <c r="CAI69" s="1"/>
      <c r="CAJ69" s="1"/>
      <c r="CAK69" s="1"/>
      <c r="CAL69" s="1"/>
      <c r="CAM69" s="1"/>
      <c r="CAN69" s="1"/>
      <c r="CAO69" s="1"/>
      <c r="CAP69" s="1"/>
      <c r="CAQ69" s="1"/>
      <c r="CAR69" s="1"/>
      <c r="CAS69" s="1"/>
      <c r="CAT69" s="1"/>
      <c r="CAU69" s="1"/>
      <c r="CAV69" s="1"/>
      <c r="CAW69" s="1"/>
      <c r="CAX69" s="1"/>
      <c r="CAY69" s="1"/>
      <c r="CAZ69" s="1"/>
      <c r="CBA69" s="1"/>
      <c r="CBB69" s="1"/>
      <c r="CBC69" s="1"/>
      <c r="CBD69" s="1"/>
      <c r="CBE69" s="1"/>
      <c r="CBF69" s="1"/>
      <c r="CBG69" s="1"/>
      <c r="CBH69" s="1"/>
      <c r="CBI69" s="1"/>
      <c r="CBJ69" s="1"/>
      <c r="CBK69" s="1"/>
      <c r="CBL69" s="1"/>
      <c r="CBM69" s="1"/>
      <c r="CBN69" s="1"/>
      <c r="CBO69" s="1"/>
      <c r="CBP69" s="1"/>
      <c r="CBQ69" s="1"/>
      <c r="CBR69" s="1"/>
      <c r="CBS69" s="1"/>
      <c r="CBT69" s="1"/>
      <c r="CBU69" s="1"/>
      <c r="CBV69" s="1"/>
      <c r="CBW69" s="1"/>
      <c r="CBX69" s="1"/>
      <c r="CBY69" s="1"/>
      <c r="CBZ69" s="1"/>
      <c r="CCA69" s="1"/>
      <c r="CCB69" s="1"/>
      <c r="CCC69" s="1"/>
      <c r="CCD69" s="1"/>
      <c r="CCE69" s="1"/>
      <c r="CCF69" s="1"/>
      <c r="CCG69" s="1"/>
      <c r="CCH69" s="1"/>
      <c r="CCI69" s="1"/>
      <c r="CCJ69" s="1"/>
      <c r="CCK69" s="1"/>
      <c r="CCL69" s="1"/>
      <c r="CCM69" s="1"/>
      <c r="CCN69" s="1"/>
      <c r="CCO69" s="1"/>
      <c r="CCP69" s="1"/>
      <c r="CCQ69" s="1"/>
      <c r="CCR69" s="1"/>
      <c r="CCS69" s="1"/>
      <c r="CCT69" s="1"/>
      <c r="CCU69" s="1"/>
      <c r="CCV69" s="1"/>
      <c r="CCW69" s="1"/>
      <c r="CCX69" s="1"/>
      <c r="CCY69" s="1"/>
      <c r="CCZ69" s="1"/>
      <c r="CDA69" s="1"/>
      <c r="CDB69" s="1"/>
      <c r="CDC69" s="1"/>
      <c r="CDD69" s="1"/>
      <c r="CDE69" s="1"/>
      <c r="CDF69" s="1"/>
      <c r="CDG69" s="1"/>
      <c r="CDH69" s="1"/>
      <c r="CDI69" s="1"/>
      <c r="CDJ69" s="1"/>
      <c r="CDK69" s="1"/>
      <c r="CDL69" s="1"/>
      <c r="CDM69" s="1"/>
      <c r="CDN69" s="1"/>
      <c r="CDO69" s="1"/>
      <c r="CDP69" s="1"/>
      <c r="CDQ69" s="1"/>
      <c r="CDR69" s="1"/>
      <c r="CDS69" s="1"/>
      <c r="CDT69" s="1"/>
      <c r="CDU69" s="1"/>
      <c r="CDV69" s="1"/>
      <c r="CDW69" s="1"/>
      <c r="CDX69" s="1"/>
      <c r="CDY69" s="1"/>
      <c r="CDZ69" s="1"/>
      <c r="CEA69" s="1"/>
      <c r="CEB69" s="1"/>
      <c r="CEC69" s="1"/>
      <c r="CED69" s="1"/>
      <c r="CEE69" s="1"/>
      <c r="CEF69" s="1"/>
      <c r="CEG69" s="1"/>
      <c r="CEH69" s="1"/>
      <c r="CEI69" s="1"/>
      <c r="CEJ69" s="1"/>
      <c r="CEK69" s="1"/>
      <c r="CEL69" s="1"/>
      <c r="CEM69" s="1"/>
      <c r="CEN69" s="1"/>
      <c r="CEO69" s="1"/>
      <c r="CEP69" s="1"/>
      <c r="CEQ69" s="1"/>
      <c r="CER69" s="1"/>
      <c r="CES69" s="1"/>
      <c r="CET69" s="1"/>
      <c r="CEU69" s="1"/>
      <c r="CEV69" s="1"/>
      <c r="CEW69" s="1"/>
      <c r="CEX69" s="1"/>
      <c r="CEY69" s="1"/>
      <c r="CEZ69" s="1"/>
      <c r="CFA69" s="1"/>
      <c r="CFB69" s="1"/>
      <c r="CFC69" s="1"/>
      <c r="CFD69" s="1"/>
      <c r="CFE69" s="1"/>
      <c r="CFF69" s="1"/>
      <c r="CFG69" s="1"/>
      <c r="CFH69" s="1"/>
      <c r="CFI69" s="1"/>
      <c r="CFJ69" s="1"/>
      <c r="CFK69" s="1"/>
      <c r="CFL69" s="1"/>
      <c r="CFM69" s="1"/>
      <c r="CFN69" s="1"/>
      <c r="CFO69" s="1"/>
      <c r="CFP69" s="1"/>
      <c r="CFQ69" s="1"/>
      <c r="CFR69" s="1"/>
      <c r="CFS69" s="1"/>
      <c r="CFT69" s="1"/>
      <c r="CFU69" s="1"/>
      <c r="CFV69" s="1"/>
      <c r="CFW69" s="1"/>
      <c r="CFX69" s="1"/>
      <c r="CFY69" s="1"/>
      <c r="CFZ69" s="1"/>
      <c r="CGA69" s="1"/>
      <c r="CGB69" s="1"/>
      <c r="CGC69" s="1"/>
      <c r="CGD69" s="1"/>
      <c r="CGE69" s="1"/>
      <c r="CGF69" s="1"/>
      <c r="CGG69" s="1"/>
      <c r="CGH69" s="1"/>
      <c r="CGI69" s="1"/>
      <c r="CGJ69" s="1"/>
      <c r="CGK69" s="1"/>
      <c r="CGL69" s="1"/>
      <c r="CGM69" s="1"/>
      <c r="CGN69" s="1"/>
      <c r="CGO69" s="1"/>
      <c r="CGP69" s="1"/>
      <c r="CGQ69" s="1"/>
      <c r="CGR69" s="1"/>
      <c r="CGS69" s="1"/>
      <c r="CGT69" s="1"/>
      <c r="CGU69" s="1"/>
      <c r="CGV69" s="1"/>
      <c r="CGW69" s="1"/>
      <c r="CGX69" s="1"/>
      <c r="CGY69" s="1"/>
      <c r="CGZ69" s="1"/>
      <c r="CHA69" s="1"/>
      <c r="CHB69" s="1"/>
      <c r="CHC69" s="1"/>
      <c r="CHD69" s="1"/>
      <c r="CHE69" s="1"/>
      <c r="CHF69" s="1"/>
      <c r="CHG69" s="1"/>
      <c r="CHH69" s="1"/>
      <c r="CHI69" s="1"/>
      <c r="CHJ69" s="1"/>
      <c r="CHK69" s="1"/>
      <c r="CHL69" s="1"/>
      <c r="CHM69" s="1"/>
      <c r="CHN69" s="1"/>
      <c r="CHO69" s="1"/>
      <c r="CHP69" s="1"/>
      <c r="CHQ69" s="1"/>
      <c r="CHR69" s="1"/>
      <c r="CHS69" s="1"/>
      <c r="CHT69" s="1"/>
      <c r="CHU69" s="1"/>
      <c r="CHV69" s="1"/>
      <c r="CHW69" s="1"/>
      <c r="CHX69" s="1"/>
      <c r="CHY69" s="1"/>
      <c r="CHZ69" s="1"/>
      <c r="CIA69" s="1"/>
      <c r="CIB69" s="1"/>
      <c r="CIC69" s="1"/>
      <c r="CID69" s="1"/>
      <c r="CIE69" s="1"/>
      <c r="CIF69" s="1"/>
      <c r="CIG69" s="1"/>
      <c r="CIH69" s="1"/>
      <c r="CII69" s="1"/>
      <c r="CIJ69" s="1"/>
      <c r="CIK69" s="1"/>
      <c r="CIL69" s="1"/>
      <c r="CIM69" s="1"/>
      <c r="CIN69" s="1"/>
      <c r="CIO69" s="1"/>
      <c r="CIP69" s="1"/>
      <c r="CIQ69" s="1"/>
      <c r="CIR69" s="1"/>
      <c r="CIS69" s="1"/>
      <c r="CIT69" s="1"/>
      <c r="CIU69" s="1"/>
      <c r="CIV69" s="1"/>
      <c r="CIW69" s="1"/>
      <c r="CIX69" s="1"/>
      <c r="CIY69" s="1"/>
      <c r="CIZ69" s="1"/>
      <c r="CJA69" s="1"/>
      <c r="CJB69" s="1"/>
      <c r="CJC69" s="1"/>
      <c r="CJD69" s="1"/>
      <c r="CJE69" s="1"/>
      <c r="CJF69" s="1"/>
      <c r="CJG69" s="1"/>
      <c r="CJH69" s="1"/>
      <c r="CJI69" s="1"/>
      <c r="CJJ69" s="1"/>
      <c r="CJK69" s="1"/>
      <c r="CJL69" s="1"/>
      <c r="CJM69" s="1"/>
      <c r="CJN69" s="1"/>
      <c r="CJO69" s="1"/>
      <c r="CJP69" s="1"/>
      <c r="CJQ69" s="1"/>
      <c r="CJR69" s="1"/>
      <c r="CJS69" s="1"/>
      <c r="CJT69" s="1"/>
      <c r="CJU69" s="1"/>
      <c r="CJV69" s="1"/>
      <c r="CJW69" s="1"/>
      <c r="CJX69" s="1"/>
      <c r="CJY69" s="1"/>
      <c r="CJZ69" s="1"/>
      <c r="CKA69" s="1"/>
      <c r="CKB69" s="1"/>
      <c r="CKC69" s="1"/>
      <c r="CKD69" s="1"/>
      <c r="CKE69" s="1"/>
      <c r="CKF69" s="1"/>
      <c r="CKG69" s="1"/>
      <c r="CKH69" s="1"/>
      <c r="CKI69" s="1"/>
      <c r="CKJ69" s="1"/>
      <c r="CKK69" s="1"/>
      <c r="CKL69" s="1"/>
      <c r="CKM69" s="1"/>
      <c r="CKN69" s="1"/>
      <c r="CKO69" s="1"/>
      <c r="CKP69" s="1"/>
      <c r="CKQ69" s="1"/>
      <c r="CKR69" s="1"/>
      <c r="CKS69" s="1"/>
      <c r="CKT69" s="1"/>
      <c r="CKU69" s="1"/>
      <c r="CKV69" s="1"/>
      <c r="CKW69" s="1"/>
      <c r="CKX69" s="1"/>
      <c r="CKY69" s="1"/>
      <c r="CKZ69" s="1"/>
      <c r="CLA69" s="1"/>
      <c r="CLB69" s="1"/>
      <c r="CLC69" s="1"/>
      <c r="CLD69" s="1"/>
      <c r="CLE69" s="1"/>
      <c r="CLF69" s="1"/>
      <c r="CLG69" s="1"/>
      <c r="CLH69" s="1"/>
      <c r="CLI69" s="1"/>
      <c r="CLJ69" s="1"/>
      <c r="CLK69" s="1"/>
      <c r="CLL69" s="1"/>
      <c r="CLM69" s="1"/>
      <c r="CLN69" s="1"/>
      <c r="CLO69" s="1"/>
      <c r="CLP69" s="1"/>
      <c r="CLQ69" s="1"/>
      <c r="CLR69" s="1"/>
      <c r="CLS69" s="1"/>
      <c r="CLT69" s="1"/>
      <c r="CLU69" s="1"/>
      <c r="CLV69" s="1"/>
      <c r="CLW69" s="1"/>
      <c r="CLX69" s="1"/>
      <c r="CLY69" s="1"/>
      <c r="CLZ69" s="1"/>
      <c r="CMA69" s="1"/>
      <c r="CMB69" s="1"/>
      <c r="CMC69" s="1"/>
      <c r="CMD69" s="1"/>
      <c r="CME69" s="1"/>
      <c r="CMF69" s="1"/>
      <c r="CMG69" s="1"/>
      <c r="CMH69" s="1"/>
      <c r="CMI69" s="1"/>
      <c r="CMJ69" s="1"/>
      <c r="CMK69" s="1"/>
      <c r="CML69" s="1"/>
      <c r="CMM69" s="1"/>
      <c r="CMN69" s="1"/>
      <c r="CMO69" s="1"/>
      <c r="CMP69" s="1"/>
      <c r="CMQ69" s="1"/>
      <c r="CMR69" s="1"/>
      <c r="CMS69" s="1"/>
      <c r="CMT69" s="1"/>
      <c r="CMU69" s="1"/>
      <c r="CMV69" s="1"/>
      <c r="CMW69" s="1"/>
      <c r="CMX69" s="1"/>
      <c r="CMY69" s="1"/>
      <c r="CMZ69" s="1"/>
      <c r="CNA69" s="1"/>
      <c r="CNB69" s="1"/>
      <c r="CNC69" s="1"/>
      <c r="CND69" s="1"/>
      <c r="CNE69" s="1"/>
      <c r="CNF69" s="1"/>
      <c r="CNG69" s="1"/>
      <c r="CNH69" s="1"/>
      <c r="CNI69" s="1"/>
      <c r="CNJ69" s="1"/>
      <c r="CNK69" s="1"/>
      <c r="CNL69" s="1"/>
      <c r="CNM69" s="1"/>
      <c r="CNN69" s="1"/>
      <c r="CNO69" s="1"/>
      <c r="CNP69" s="1"/>
      <c r="CNQ69" s="1"/>
      <c r="CNR69" s="1"/>
      <c r="CNS69" s="1"/>
      <c r="CNT69" s="1"/>
      <c r="CNU69" s="1"/>
      <c r="CNV69" s="1"/>
      <c r="CNW69" s="1"/>
      <c r="CNX69" s="1"/>
      <c r="CNY69" s="1"/>
      <c r="CNZ69" s="1"/>
      <c r="COA69" s="1"/>
      <c r="COB69" s="1"/>
      <c r="COC69" s="1"/>
      <c r="COD69" s="1"/>
      <c r="COE69" s="1"/>
      <c r="COF69" s="1"/>
      <c r="COG69" s="1"/>
      <c r="COH69" s="1"/>
      <c r="COI69" s="1"/>
      <c r="COJ69" s="1"/>
      <c r="COK69" s="1"/>
      <c r="COL69" s="1"/>
      <c r="COM69" s="1"/>
      <c r="CON69" s="1"/>
      <c r="COO69" s="1"/>
      <c r="COP69" s="1"/>
      <c r="COQ69" s="1"/>
      <c r="COR69" s="1"/>
      <c r="COS69" s="1"/>
      <c r="COT69" s="1"/>
      <c r="COU69" s="1"/>
      <c r="COV69" s="1"/>
      <c r="COW69" s="1"/>
      <c r="COX69" s="1"/>
      <c r="COY69" s="1"/>
      <c r="COZ69" s="1"/>
      <c r="CPA69" s="1"/>
      <c r="CPB69" s="1"/>
      <c r="CPC69" s="1"/>
      <c r="CPD69" s="1"/>
      <c r="CPE69" s="1"/>
      <c r="CPF69" s="1"/>
      <c r="CPG69" s="1"/>
      <c r="CPH69" s="1"/>
      <c r="CPI69" s="1"/>
      <c r="CPJ69" s="1"/>
      <c r="CPK69" s="1"/>
      <c r="CPL69" s="1"/>
      <c r="CPM69" s="1"/>
      <c r="CPN69" s="1"/>
      <c r="CPO69" s="1"/>
      <c r="CPP69" s="1"/>
      <c r="CPQ69" s="1"/>
      <c r="CPR69" s="1"/>
      <c r="CPS69" s="1"/>
      <c r="CPT69" s="1"/>
      <c r="CPU69" s="1"/>
      <c r="CPV69" s="1"/>
      <c r="CPW69" s="1"/>
      <c r="CPX69" s="1"/>
      <c r="CPY69" s="1"/>
      <c r="CPZ69" s="1"/>
      <c r="CQA69" s="1"/>
      <c r="CQB69" s="1"/>
      <c r="CQC69" s="1"/>
      <c r="CQD69" s="1"/>
      <c r="CQE69" s="1"/>
      <c r="CQF69" s="1"/>
      <c r="CQG69" s="1"/>
      <c r="CQH69" s="1"/>
      <c r="CQI69" s="1"/>
      <c r="CQJ69" s="1"/>
      <c r="CQK69" s="1"/>
      <c r="CQL69" s="1"/>
      <c r="CQM69" s="1"/>
      <c r="CQN69" s="1"/>
      <c r="CQO69" s="1"/>
      <c r="CQP69" s="1"/>
      <c r="CQQ69" s="1"/>
      <c r="CQR69" s="1"/>
      <c r="CQS69" s="1"/>
      <c r="CQT69" s="1"/>
      <c r="CQU69" s="1"/>
      <c r="CQV69" s="1"/>
      <c r="CQW69" s="1"/>
      <c r="CQX69" s="1"/>
      <c r="CQY69" s="1"/>
      <c r="CQZ69" s="1"/>
      <c r="CRA69" s="1"/>
      <c r="CRB69" s="1"/>
      <c r="CRC69" s="1"/>
      <c r="CRD69" s="1"/>
      <c r="CRE69" s="1"/>
      <c r="CRF69" s="1"/>
      <c r="CRG69" s="1"/>
      <c r="CRH69" s="1"/>
      <c r="CRI69" s="1"/>
      <c r="CRJ69" s="1"/>
      <c r="CRK69" s="1"/>
      <c r="CRL69" s="1"/>
      <c r="CRM69" s="1"/>
      <c r="CRN69" s="1"/>
      <c r="CRO69" s="1"/>
      <c r="CRP69" s="1"/>
      <c r="CRQ69" s="1"/>
      <c r="CRR69" s="1"/>
      <c r="CRS69" s="1"/>
      <c r="CRT69" s="1"/>
      <c r="CRU69" s="1"/>
      <c r="CRV69" s="1"/>
      <c r="CRW69" s="1"/>
      <c r="CRX69" s="1"/>
      <c r="CRY69" s="1"/>
      <c r="CRZ69" s="1"/>
      <c r="CSA69" s="1"/>
      <c r="CSB69" s="1"/>
      <c r="CSC69" s="1"/>
      <c r="CSD69" s="1"/>
      <c r="CSE69" s="1"/>
      <c r="CSF69" s="1"/>
      <c r="CSG69" s="1"/>
      <c r="CSH69" s="1"/>
      <c r="CSI69" s="1"/>
      <c r="CSJ69" s="1"/>
      <c r="CSK69" s="1"/>
      <c r="CSL69" s="1"/>
      <c r="CSM69" s="1"/>
      <c r="CSN69" s="1"/>
      <c r="CSO69" s="1"/>
      <c r="CSP69" s="1"/>
      <c r="CSQ69" s="1"/>
      <c r="CSR69" s="1"/>
      <c r="CSS69" s="1"/>
      <c r="CST69" s="1"/>
      <c r="CSU69" s="1"/>
      <c r="CSV69" s="1"/>
      <c r="CSW69" s="1"/>
      <c r="CSX69" s="1"/>
      <c r="CSY69" s="1"/>
      <c r="CSZ69" s="1"/>
      <c r="CTA69" s="1"/>
      <c r="CTB69" s="1"/>
      <c r="CTC69" s="1"/>
      <c r="CTD69" s="1"/>
      <c r="CTE69" s="1"/>
      <c r="CTF69" s="1"/>
      <c r="CTG69" s="1"/>
      <c r="CTH69" s="1"/>
      <c r="CTI69" s="1"/>
      <c r="CTJ69" s="1"/>
      <c r="CTK69" s="1"/>
      <c r="CTL69" s="1"/>
      <c r="CTM69" s="1"/>
      <c r="CTN69" s="1"/>
      <c r="CTO69" s="1"/>
      <c r="CTP69" s="1"/>
      <c r="CTQ69" s="1"/>
      <c r="CTR69" s="1"/>
      <c r="CTS69" s="1"/>
      <c r="CTT69" s="1"/>
      <c r="CTU69" s="1"/>
      <c r="CTV69" s="1"/>
      <c r="CTW69" s="1"/>
      <c r="CTX69" s="1"/>
      <c r="CTY69" s="1"/>
      <c r="CTZ69" s="1"/>
      <c r="CUA69" s="1"/>
      <c r="CUB69" s="1"/>
      <c r="CUC69" s="1"/>
      <c r="CUD69" s="1"/>
      <c r="CUE69" s="1"/>
      <c r="CUF69" s="1"/>
      <c r="CUG69" s="1"/>
      <c r="CUH69" s="1"/>
      <c r="CUI69" s="1"/>
      <c r="CUJ69" s="1"/>
      <c r="CUK69" s="1"/>
      <c r="CUL69" s="1"/>
      <c r="CUM69" s="1"/>
      <c r="CUN69" s="1"/>
      <c r="CUO69" s="1"/>
      <c r="CUP69" s="1"/>
      <c r="CUQ69" s="1"/>
      <c r="CUR69" s="1"/>
      <c r="CUS69" s="1"/>
      <c r="CUT69" s="1"/>
      <c r="CUU69" s="1"/>
      <c r="CUV69" s="1"/>
      <c r="CUW69" s="1"/>
      <c r="CUX69" s="1"/>
      <c r="CUY69" s="1"/>
      <c r="CUZ69" s="1"/>
      <c r="CVA69" s="1"/>
      <c r="CVB69" s="1"/>
      <c r="CVC69" s="1"/>
      <c r="CVD69" s="1"/>
      <c r="CVE69" s="1"/>
      <c r="CVF69" s="1"/>
      <c r="CVG69" s="1"/>
      <c r="CVH69" s="1"/>
      <c r="CVI69" s="1"/>
      <c r="CVJ69" s="1"/>
      <c r="CVK69" s="1"/>
      <c r="CVL69" s="1"/>
      <c r="CVM69" s="1"/>
      <c r="CVN69" s="1"/>
      <c r="CVO69" s="1"/>
      <c r="CVP69" s="1"/>
      <c r="CVQ69" s="1"/>
      <c r="CVR69" s="1"/>
      <c r="CVS69" s="1"/>
      <c r="CVT69" s="1"/>
      <c r="CVU69" s="1"/>
      <c r="CVV69" s="1"/>
      <c r="CVW69" s="1"/>
      <c r="CVX69" s="1"/>
      <c r="CVY69" s="1"/>
      <c r="CVZ69" s="1"/>
      <c r="CWA69" s="1"/>
      <c r="CWB69" s="1"/>
      <c r="CWC69" s="1"/>
      <c r="CWD69" s="1"/>
      <c r="CWE69" s="1"/>
      <c r="CWF69" s="1"/>
      <c r="CWG69" s="1"/>
      <c r="CWH69" s="1"/>
      <c r="CWI69" s="1"/>
      <c r="CWJ69" s="1"/>
      <c r="CWK69" s="1"/>
      <c r="CWL69" s="1"/>
      <c r="CWM69" s="1"/>
      <c r="CWN69" s="1"/>
      <c r="CWO69" s="1"/>
      <c r="CWP69" s="1"/>
      <c r="CWQ69" s="1"/>
      <c r="CWR69" s="1"/>
      <c r="CWS69" s="1"/>
      <c r="CWT69" s="1"/>
      <c r="CWU69" s="1"/>
      <c r="CWV69" s="1"/>
      <c r="CWW69" s="1"/>
      <c r="CWX69" s="1"/>
      <c r="CWY69" s="1"/>
      <c r="CWZ69" s="1"/>
      <c r="CXA69" s="1"/>
      <c r="CXB69" s="1"/>
      <c r="CXC69" s="1"/>
      <c r="CXD69" s="1"/>
      <c r="CXE69" s="1"/>
      <c r="CXF69" s="1"/>
      <c r="CXG69" s="1"/>
      <c r="CXH69" s="1"/>
      <c r="CXI69" s="1"/>
      <c r="CXJ69" s="1"/>
      <c r="CXK69" s="1"/>
      <c r="CXL69" s="1"/>
      <c r="CXM69" s="1"/>
      <c r="CXN69" s="1"/>
      <c r="CXO69" s="1"/>
      <c r="CXP69" s="1"/>
      <c r="CXQ69" s="1"/>
      <c r="CXR69" s="1"/>
      <c r="CXS69" s="1"/>
      <c r="CXT69" s="1"/>
      <c r="CXU69" s="1"/>
      <c r="CXV69" s="1"/>
      <c r="CXW69" s="1"/>
      <c r="CXX69" s="1"/>
      <c r="CXY69" s="1"/>
      <c r="CXZ69" s="1"/>
      <c r="CYA69" s="1"/>
      <c r="CYB69" s="1"/>
      <c r="CYC69" s="1"/>
      <c r="CYD69" s="1"/>
      <c r="CYE69" s="1"/>
      <c r="CYF69" s="1"/>
      <c r="CYG69" s="1"/>
      <c r="CYH69" s="1"/>
      <c r="CYI69" s="1"/>
      <c r="CYJ69" s="1"/>
      <c r="CYK69" s="1"/>
      <c r="CYL69" s="1"/>
      <c r="CYM69" s="1"/>
      <c r="CYN69" s="1"/>
      <c r="CYO69" s="1"/>
      <c r="CYP69" s="1"/>
      <c r="CYQ69" s="1"/>
      <c r="CYR69" s="1"/>
      <c r="CYS69" s="1"/>
      <c r="CYT69" s="1"/>
      <c r="CYU69" s="1"/>
      <c r="CYV69" s="1"/>
      <c r="CYW69" s="1"/>
      <c r="CYX69" s="1"/>
      <c r="CYY69" s="1"/>
      <c r="CYZ69" s="1"/>
      <c r="CZA69" s="1"/>
      <c r="CZB69" s="1"/>
      <c r="CZC69" s="1"/>
      <c r="CZD69" s="1"/>
      <c r="CZE69" s="1"/>
      <c r="CZF69" s="1"/>
      <c r="CZG69" s="1"/>
      <c r="CZH69" s="1"/>
      <c r="CZI69" s="1"/>
      <c r="CZJ69" s="1"/>
      <c r="CZK69" s="1"/>
      <c r="CZL69" s="1"/>
      <c r="CZM69" s="1"/>
      <c r="CZN69" s="1"/>
      <c r="CZO69" s="1"/>
      <c r="CZP69" s="1"/>
      <c r="CZQ69" s="1"/>
      <c r="CZR69" s="1"/>
      <c r="CZS69" s="1"/>
      <c r="CZT69" s="1"/>
      <c r="CZU69" s="1"/>
      <c r="CZV69" s="1"/>
      <c r="CZW69" s="1"/>
      <c r="CZX69" s="1"/>
      <c r="CZY69" s="1"/>
      <c r="CZZ69" s="1"/>
      <c r="DAA69" s="1"/>
      <c r="DAB69" s="1"/>
      <c r="DAC69" s="1"/>
      <c r="DAD69" s="1"/>
      <c r="DAE69" s="1"/>
      <c r="DAF69" s="1"/>
      <c r="DAG69" s="1"/>
      <c r="DAH69" s="1"/>
      <c r="DAI69" s="1"/>
      <c r="DAJ69" s="1"/>
      <c r="DAK69" s="1"/>
      <c r="DAL69" s="1"/>
      <c r="DAM69" s="1"/>
      <c r="DAN69" s="1"/>
      <c r="DAO69" s="1"/>
      <c r="DAP69" s="1"/>
      <c r="DAQ69" s="1"/>
      <c r="DAR69" s="1"/>
      <c r="DAS69" s="1"/>
      <c r="DAT69" s="1"/>
      <c r="DAU69" s="1"/>
      <c r="DAV69" s="1"/>
      <c r="DAW69" s="1"/>
      <c r="DAX69" s="1"/>
      <c r="DAY69" s="1"/>
      <c r="DAZ69" s="1"/>
      <c r="DBA69" s="1"/>
      <c r="DBB69" s="1"/>
      <c r="DBC69" s="1"/>
      <c r="DBD69" s="1"/>
      <c r="DBE69" s="1"/>
      <c r="DBF69" s="1"/>
      <c r="DBG69" s="1"/>
      <c r="DBH69" s="1"/>
      <c r="DBI69" s="1"/>
      <c r="DBJ69" s="1"/>
      <c r="DBK69" s="1"/>
      <c r="DBL69" s="1"/>
      <c r="DBM69" s="1"/>
      <c r="DBN69" s="1"/>
      <c r="DBO69" s="1"/>
      <c r="DBP69" s="1"/>
      <c r="DBQ69" s="1"/>
      <c r="DBR69" s="1"/>
      <c r="DBS69" s="1"/>
      <c r="DBT69" s="1"/>
      <c r="DBU69" s="1"/>
      <c r="DBV69" s="1"/>
      <c r="DBW69" s="1"/>
      <c r="DBX69" s="1"/>
      <c r="DBY69" s="1"/>
      <c r="DBZ69" s="1"/>
      <c r="DCA69" s="1"/>
      <c r="DCB69" s="1"/>
      <c r="DCC69" s="1"/>
      <c r="DCD69" s="1"/>
      <c r="DCE69" s="1"/>
      <c r="DCF69" s="1"/>
      <c r="DCG69" s="1"/>
      <c r="DCH69" s="1"/>
      <c r="DCI69" s="1"/>
      <c r="DCJ69" s="1"/>
      <c r="DCK69" s="1"/>
      <c r="DCL69" s="1"/>
      <c r="DCM69" s="1"/>
      <c r="DCN69" s="1"/>
      <c r="DCO69" s="1"/>
      <c r="DCP69" s="1"/>
      <c r="DCQ69" s="1"/>
      <c r="DCR69" s="1"/>
      <c r="DCS69" s="1"/>
      <c r="DCT69" s="1"/>
      <c r="DCU69" s="1"/>
      <c r="DCV69" s="1"/>
      <c r="DCW69" s="1"/>
      <c r="DCX69" s="1"/>
      <c r="DCY69" s="1"/>
      <c r="DCZ69" s="1"/>
      <c r="DDA69" s="1"/>
      <c r="DDB69" s="1"/>
      <c r="DDC69" s="1"/>
      <c r="DDD69" s="1"/>
      <c r="DDE69" s="1"/>
      <c r="DDF69" s="1"/>
      <c r="DDG69" s="1"/>
      <c r="DDH69" s="1"/>
      <c r="DDI69" s="1"/>
      <c r="DDJ69" s="1"/>
      <c r="DDK69" s="1"/>
      <c r="DDL69" s="1"/>
      <c r="DDM69" s="1"/>
      <c r="DDN69" s="1"/>
      <c r="DDO69" s="1"/>
      <c r="DDP69" s="1"/>
      <c r="DDQ69" s="1"/>
      <c r="DDR69" s="1"/>
      <c r="DDS69" s="1"/>
      <c r="DDT69" s="1"/>
      <c r="DDU69" s="1"/>
      <c r="DDV69" s="1"/>
      <c r="DDW69" s="1"/>
      <c r="DDX69" s="1"/>
      <c r="DDY69" s="1"/>
      <c r="DDZ69" s="1"/>
      <c r="DEA69" s="1"/>
      <c r="DEB69" s="1"/>
      <c r="DEC69" s="1"/>
      <c r="DED69" s="1"/>
      <c r="DEE69" s="1"/>
      <c r="DEF69" s="1"/>
      <c r="DEG69" s="1"/>
      <c r="DEH69" s="1"/>
      <c r="DEI69" s="1"/>
      <c r="DEJ69" s="1"/>
      <c r="DEK69" s="1"/>
      <c r="DEL69" s="1"/>
      <c r="DEM69" s="1"/>
      <c r="DEN69" s="1"/>
      <c r="DEO69" s="1"/>
      <c r="DEP69" s="1"/>
      <c r="DEQ69" s="1"/>
      <c r="DER69" s="1"/>
      <c r="DES69" s="1"/>
      <c r="DET69" s="1"/>
      <c r="DEU69" s="1"/>
      <c r="DEV69" s="1"/>
      <c r="DEW69" s="1"/>
      <c r="DEX69" s="1"/>
      <c r="DEY69" s="1"/>
      <c r="DEZ69" s="1"/>
      <c r="DFA69" s="1"/>
      <c r="DFB69" s="1"/>
      <c r="DFC69" s="1"/>
      <c r="DFD69" s="1"/>
      <c r="DFE69" s="1"/>
      <c r="DFF69" s="1"/>
      <c r="DFG69" s="1"/>
      <c r="DFH69" s="1"/>
      <c r="DFI69" s="1"/>
      <c r="DFJ69" s="1"/>
      <c r="DFK69" s="1"/>
      <c r="DFL69" s="1"/>
      <c r="DFM69" s="1"/>
      <c r="DFN69" s="1"/>
      <c r="DFO69" s="1"/>
      <c r="DFP69" s="1"/>
      <c r="DFQ69" s="1"/>
      <c r="DFR69" s="1"/>
      <c r="DFS69" s="1"/>
      <c r="DFT69" s="1"/>
      <c r="DFU69" s="1"/>
      <c r="DFV69" s="1"/>
      <c r="DFW69" s="1"/>
      <c r="DFX69" s="1"/>
      <c r="DFY69" s="1"/>
      <c r="DFZ69" s="1"/>
      <c r="DGA69" s="1"/>
      <c r="DGB69" s="1"/>
      <c r="DGC69" s="1"/>
      <c r="DGD69" s="1"/>
      <c r="DGE69" s="1"/>
      <c r="DGF69" s="1"/>
      <c r="DGG69" s="1"/>
      <c r="DGH69" s="1"/>
      <c r="DGI69" s="1"/>
      <c r="DGJ69" s="1"/>
      <c r="DGK69" s="1"/>
      <c r="DGL69" s="1"/>
      <c r="DGM69" s="1"/>
      <c r="DGN69" s="1"/>
      <c r="DGO69" s="1"/>
      <c r="DGP69" s="1"/>
      <c r="DGQ69" s="1"/>
      <c r="DGR69" s="1"/>
      <c r="DGS69" s="1"/>
      <c r="DGT69" s="1"/>
      <c r="DGU69" s="1"/>
      <c r="DGV69" s="1"/>
      <c r="DGW69" s="1"/>
      <c r="DGX69" s="1"/>
      <c r="DGY69" s="1"/>
      <c r="DGZ69" s="1"/>
      <c r="DHA69" s="1"/>
      <c r="DHB69" s="1"/>
      <c r="DHC69" s="1"/>
      <c r="DHD69" s="1"/>
      <c r="DHE69" s="1"/>
      <c r="DHF69" s="1"/>
      <c r="DHG69" s="1"/>
      <c r="DHH69" s="1"/>
      <c r="DHI69" s="1"/>
      <c r="DHJ69" s="1"/>
      <c r="DHK69" s="1"/>
      <c r="DHL69" s="1"/>
      <c r="DHM69" s="1"/>
      <c r="DHN69" s="1"/>
      <c r="DHO69" s="1"/>
      <c r="DHP69" s="1"/>
      <c r="DHQ69" s="1"/>
      <c r="DHR69" s="1"/>
      <c r="DHS69" s="1"/>
      <c r="DHT69" s="1"/>
      <c r="DHU69" s="1"/>
      <c r="DHV69" s="1"/>
      <c r="DHW69" s="1"/>
      <c r="DHX69" s="1"/>
      <c r="DHY69" s="1"/>
      <c r="DHZ69" s="1"/>
      <c r="DIA69" s="1"/>
      <c r="DIB69" s="1"/>
      <c r="DIC69" s="1"/>
      <c r="DID69" s="1"/>
      <c r="DIE69" s="1"/>
      <c r="DIF69" s="1"/>
      <c r="DIG69" s="1"/>
      <c r="DIH69" s="1"/>
      <c r="DII69" s="1"/>
      <c r="DIJ69" s="1"/>
      <c r="DIK69" s="1"/>
      <c r="DIL69" s="1"/>
      <c r="DIM69" s="1"/>
      <c r="DIN69" s="1"/>
      <c r="DIO69" s="1"/>
      <c r="DIP69" s="1"/>
      <c r="DIQ69" s="1"/>
      <c r="DIR69" s="1"/>
      <c r="DIS69" s="1"/>
      <c r="DIT69" s="1"/>
      <c r="DIU69" s="1"/>
      <c r="DIV69" s="1"/>
      <c r="DIW69" s="1"/>
      <c r="DIX69" s="1"/>
      <c r="DIY69" s="1"/>
      <c r="DIZ69" s="1"/>
      <c r="DJA69" s="1"/>
      <c r="DJB69" s="1"/>
      <c r="DJC69" s="1"/>
      <c r="DJD69" s="1"/>
      <c r="DJE69" s="1"/>
      <c r="DJF69" s="1"/>
      <c r="DJG69" s="1"/>
      <c r="DJH69" s="1"/>
      <c r="DJI69" s="1"/>
      <c r="DJJ69" s="1"/>
      <c r="DJK69" s="1"/>
      <c r="DJL69" s="1"/>
      <c r="DJM69" s="1"/>
      <c r="DJN69" s="1"/>
      <c r="DJO69" s="1"/>
      <c r="DJP69" s="1"/>
      <c r="DJQ69" s="1"/>
      <c r="DJR69" s="1"/>
      <c r="DJS69" s="1"/>
      <c r="DJT69" s="1"/>
      <c r="DJU69" s="1"/>
      <c r="DJV69" s="1"/>
      <c r="DJW69" s="1"/>
      <c r="DJX69" s="1"/>
      <c r="DJY69" s="1"/>
      <c r="DJZ69" s="1"/>
      <c r="DKA69" s="1"/>
      <c r="DKB69" s="1"/>
      <c r="DKC69" s="1"/>
      <c r="DKD69" s="1"/>
      <c r="DKE69" s="1"/>
      <c r="DKF69" s="1"/>
      <c r="DKG69" s="1"/>
      <c r="DKH69" s="1"/>
      <c r="DKI69" s="1"/>
      <c r="DKJ69" s="1"/>
      <c r="DKK69" s="1"/>
      <c r="DKL69" s="1"/>
      <c r="DKM69" s="1"/>
      <c r="DKN69" s="1"/>
      <c r="DKO69" s="1"/>
      <c r="DKP69" s="1"/>
      <c r="DKQ69" s="1"/>
      <c r="DKR69" s="1"/>
      <c r="DKS69" s="1"/>
      <c r="DKT69" s="1"/>
      <c r="DKU69" s="1"/>
      <c r="DKV69" s="1"/>
      <c r="DKW69" s="1"/>
      <c r="DKX69" s="1"/>
      <c r="DKY69" s="1"/>
      <c r="DKZ69" s="1"/>
      <c r="DLA69" s="1"/>
      <c r="DLB69" s="1"/>
      <c r="DLC69" s="1"/>
      <c r="DLD69" s="1"/>
      <c r="DLE69" s="1"/>
      <c r="DLF69" s="1"/>
      <c r="DLG69" s="1"/>
      <c r="DLH69" s="1"/>
      <c r="DLI69" s="1"/>
      <c r="DLJ69" s="1"/>
      <c r="DLK69" s="1"/>
      <c r="DLL69" s="1"/>
      <c r="DLM69" s="1"/>
      <c r="DLN69" s="1"/>
      <c r="DLO69" s="1"/>
      <c r="DLP69" s="1"/>
      <c r="DLQ69" s="1"/>
      <c r="DLR69" s="1"/>
      <c r="DLS69" s="1"/>
      <c r="DLT69" s="1"/>
      <c r="DLU69" s="1"/>
      <c r="DLV69" s="1"/>
      <c r="DLW69" s="1"/>
      <c r="DLX69" s="1"/>
      <c r="DLY69" s="1"/>
      <c r="DLZ69" s="1"/>
      <c r="DMA69" s="1"/>
      <c r="DMB69" s="1"/>
      <c r="DMC69" s="1"/>
      <c r="DMD69" s="1"/>
      <c r="DME69" s="1"/>
      <c r="DMF69" s="1"/>
      <c r="DMG69" s="1"/>
      <c r="DMH69" s="1"/>
      <c r="DMI69" s="1"/>
      <c r="DMJ69" s="1"/>
      <c r="DMK69" s="1"/>
      <c r="DML69" s="1"/>
      <c r="DMM69" s="1"/>
      <c r="DMN69" s="1"/>
      <c r="DMO69" s="1"/>
      <c r="DMP69" s="1"/>
      <c r="DMQ69" s="1"/>
      <c r="DMR69" s="1"/>
      <c r="DMS69" s="1"/>
      <c r="DMT69" s="1"/>
      <c r="DMU69" s="1"/>
      <c r="DMV69" s="1"/>
      <c r="DMW69" s="1"/>
      <c r="DMX69" s="1"/>
      <c r="DMY69" s="1"/>
      <c r="DMZ69" s="1"/>
      <c r="DNA69" s="1"/>
      <c r="DNB69" s="1"/>
      <c r="DNC69" s="1"/>
      <c r="DND69" s="1"/>
      <c r="DNE69" s="1"/>
      <c r="DNF69" s="1"/>
      <c r="DNG69" s="1"/>
      <c r="DNH69" s="1"/>
      <c r="DNI69" s="1"/>
      <c r="DNJ69" s="1"/>
      <c r="DNK69" s="1"/>
      <c r="DNL69" s="1"/>
      <c r="DNM69" s="1"/>
      <c r="DNN69" s="1"/>
      <c r="DNO69" s="1"/>
      <c r="DNP69" s="1"/>
      <c r="DNQ69" s="1"/>
      <c r="DNR69" s="1"/>
      <c r="DNS69" s="1"/>
      <c r="DNT69" s="1"/>
      <c r="DNU69" s="1"/>
      <c r="DNV69" s="1"/>
      <c r="DNW69" s="1"/>
      <c r="DNX69" s="1"/>
      <c r="DNY69" s="1"/>
      <c r="DNZ69" s="1"/>
      <c r="DOA69" s="1"/>
      <c r="DOB69" s="1"/>
      <c r="DOC69" s="1"/>
      <c r="DOD69" s="1"/>
      <c r="DOE69" s="1"/>
      <c r="DOF69" s="1"/>
      <c r="DOG69" s="1"/>
      <c r="DOH69" s="1"/>
      <c r="DOI69" s="1"/>
      <c r="DOJ69" s="1"/>
      <c r="DOK69" s="1"/>
      <c r="DOL69" s="1"/>
      <c r="DOM69" s="1"/>
      <c r="DON69" s="1"/>
      <c r="DOO69" s="1"/>
      <c r="DOP69" s="1"/>
      <c r="DOQ69" s="1"/>
      <c r="DOR69" s="1"/>
      <c r="DOS69" s="1"/>
      <c r="DOT69" s="1"/>
      <c r="DOU69" s="1"/>
      <c r="DOV69" s="1"/>
      <c r="DOW69" s="1"/>
      <c r="DOX69" s="1"/>
      <c r="DOY69" s="1"/>
      <c r="DOZ69" s="1"/>
      <c r="DPA69" s="1"/>
      <c r="DPB69" s="1"/>
      <c r="DPC69" s="1"/>
      <c r="DPD69" s="1"/>
      <c r="DPE69" s="1"/>
      <c r="DPF69" s="1"/>
      <c r="DPG69" s="1"/>
      <c r="DPH69" s="1"/>
      <c r="DPI69" s="1"/>
      <c r="DPJ69" s="1"/>
      <c r="DPK69" s="1"/>
      <c r="DPL69" s="1"/>
      <c r="DPM69" s="1"/>
      <c r="DPN69" s="1"/>
      <c r="DPO69" s="1"/>
      <c r="DPP69" s="1"/>
      <c r="DPQ69" s="1"/>
      <c r="DPR69" s="1"/>
      <c r="DPS69" s="1"/>
      <c r="DPT69" s="1"/>
      <c r="DPU69" s="1"/>
      <c r="DPV69" s="1"/>
      <c r="DPW69" s="1"/>
      <c r="DPX69" s="1"/>
      <c r="DPY69" s="1"/>
      <c r="DPZ69" s="1"/>
      <c r="DQA69" s="1"/>
      <c r="DQB69" s="1"/>
      <c r="DQC69" s="1"/>
      <c r="DQD69" s="1"/>
      <c r="DQE69" s="1"/>
      <c r="DQF69" s="1"/>
      <c r="DQG69" s="1"/>
      <c r="DQH69" s="1"/>
      <c r="DQI69" s="1"/>
      <c r="DQJ69" s="1"/>
      <c r="DQK69" s="1"/>
      <c r="DQL69" s="1"/>
      <c r="DQM69" s="1"/>
      <c r="DQN69" s="1"/>
      <c r="DQO69" s="1"/>
      <c r="DQP69" s="1"/>
      <c r="DQQ69" s="1"/>
      <c r="DQR69" s="1"/>
      <c r="DQS69" s="1"/>
      <c r="DQT69" s="1"/>
      <c r="DQU69" s="1"/>
      <c r="DQV69" s="1"/>
      <c r="DQW69" s="1"/>
      <c r="DQX69" s="1"/>
      <c r="DQY69" s="1"/>
      <c r="DQZ69" s="1"/>
      <c r="DRA69" s="1"/>
      <c r="DRB69" s="1"/>
      <c r="DRC69" s="1"/>
      <c r="DRD69" s="1"/>
      <c r="DRE69" s="1"/>
      <c r="DRF69" s="1"/>
      <c r="DRG69" s="1"/>
      <c r="DRH69" s="1"/>
      <c r="DRI69" s="1"/>
      <c r="DRJ69" s="1"/>
      <c r="DRK69" s="1"/>
      <c r="DRL69" s="1"/>
      <c r="DRM69" s="1"/>
      <c r="DRN69" s="1"/>
      <c r="DRO69" s="1"/>
      <c r="DRP69" s="1"/>
      <c r="DRQ69" s="1"/>
      <c r="DRR69" s="1"/>
      <c r="DRS69" s="1"/>
      <c r="DRT69" s="1"/>
      <c r="DRU69" s="1"/>
      <c r="DRV69" s="1"/>
      <c r="DRW69" s="1"/>
      <c r="DRX69" s="1"/>
      <c r="DRY69" s="1"/>
      <c r="DRZ69" s="1"/>
      <c r="DSA69" s="1"/>
      <c r="DSB69" s="1"/>
      <c r="DSC69" s="1"/>
      <c r="DSD69" s="1"/>
      <c r="DSE69" s="1"/>
      <c r="DSF69" s="1"/>
      <c r="DSG69" s="1"/>
      <c r="DSH69" s="1"/>
      <c r="DSI69" s="1"/>
      <c r="DSJ69" s="1"/>
      <c r="DSK69" s="1"/>
      <c r="DSL69" s="1"/>
      <c r="DSM69" s="1"/>
      <c r="DSN69" s="1"/>
      <c r="DSO69" s="1"/>
      <c r="DSP69" s="1"/>
      <c r="DSQ69" s="1"/>
      <c r="DSR69" s="1"/>
      <c r="DSS69" s="1"/>
      <c r="DST69" s="1"/>
      <c r="DSU69" s="1"/>
      <c r="DSV69" s="1"/>
      <c r="DSW69" s="1"/>
      <c r="DSX69" s="1"/>
      <c r="DSY69" s="1"/>
      <c r="DSZ69" s="1"/>
      <c r="DTA69" s="1"/>
      <c r="DTB69" s="1"/>
      <c r="DTC69" s="1"/>
      <c r="DTD69" s="1"/>
      <c r="DTE69" s="1"/>
      <c r="DTF69" s="1"/>
      <c r="DTG69" s="1"/>
      <c r="DTH69" s="1"/>
      <c r="DTI69" s="1"/>
      <c r="DTJ69" s="1"/>
      <c r="DTK69" s="1"/>
      <c r="DTL69" s="1"/>
      <c r="DTM69" s="1"/>
      <c r="DTN69" s="1"/>
      <c r="DTO69" s="1"/>
      <c r="DTP69" s="1"/>
      <c r="DTQ69" s="1"/>
      <c r="DTR69" s="1"/>
      <c r="DTS69" s="1"/>
      <c r="DTT69" s="1"/>
      <c r="DTU69" s="1"/>
      <c r="DTV69" s="1"/>
      <c r="DTW69" s="1"/>
      <c r="DTX69" s="1"/>
      <c r="DTY69" s="1"/>
      <c r="DTZ69" s="1"/>
      <c r="DUA69" s="1"/>
      <c r="DUB69" s="1"/>
      <c r="DUC69" s="1"/>
      <c r="DUD69" s="1"/>
      <c r="DUE69" s="1"/>
      <c r="DUF69" s="1"/>
      <c r="DUG69" s="1"/>
      <c r="DUH69" s="1"/>
      <c r="DUI69" s="1"/>
      <c r="DUJ69" s="1"/>
      <c r="DUK69" s="1"/>
      <c r="DUL69" s="1"/>
      <c r="DUM69" s="1"/>
      <c r="DUN69" s="1"/>
      <c r="DUO69" s="1"/>
      <c r="DUP69" s="1"/>
      <c r="DUQ69" s="1"/>
      <c r="DUR69" s="1"/>
      <c r="DUS69" s="1"/>
      <c r="DUT69" s="1"/>
      <c r="DUU69" s="1"/>
      <c r="DUV69" s="1"/>
      <c r="DUW69" s="1"/>
      <c r="DUX69" s="1"/>
      <c r="DUY69" s="1"/>
      <c r="DUZ69" s="1"/>
      <c r="DVA69" s="1"/>
      <c r="DVB69" s="1"/>
      <c r="DVC69" s="1"/>
      <c r="DVD69" s="1"/>
      <c r="DVE69" s="1"/>
      <c r="DVF69" s="1"/>
      <c r="DVG69" s="1"/>
      <c r="DVH69" s="1"/>
      <c r="DVI69" s="1"/>
      <c r="DVJ69" s="1"/>
      <c r="DVK69" s="1"/>
      <c r="DVL69" s="1"/>
      <c r="DVM69" s="1"/>
      <c r="DVN69" s="1"/>
      <c r="DVO69" s="1"/>
      <c r="DVP69" s="1"/>
      <c r="DVQ69" s="1"/>
      <c r="DVR69" s="1"/>
      <c r="DVS69" s="1"/>
      <c r="DVT69" s="1"/>
      <c r="DVU69" s="1"/>
      <c r="DVV69" s="1"/>
      <c r="DVW69" s="1"/>
      <c r="DVX69" s="1"/>
      <c r="DVY69" s="1"/>
      <c r="DVZ69" s="1"/>
      <c r="DWA69" s="1"/>
      <c r="DWB69" s="1"/>
      <c r="DWC69" s="1"/>
      <c r="DWD69" s="1"/>
      <c r="DWE69" s="1"/>
      <c r="DWF69" s="1"/>
      <c r="DWG69" s="1"/>
      <c r="DWH69" s="1"/>
      <c r="DWI69" s="1"/>
      <c r="DWJ69" s="1"/>
      <c r="DWK69" s="1"/>
      <c r="DWL69" s="1"/>
      <c r="DWM69" s="1"/>
      <c r="DWN69" s="1"/>
      <c r="DWO69" s="1"/>
      <c r="DWP69" s="1"/>
      <c r="DWQ69" s="1"/>
      <c r="DWR69" s="1"/>
      <c r="DWS69" s="1"/>
      <c r="DWT69" s="1"/>
      <c r="DWU69" s="1"/>
      <c r="DWV69" s="1"/>
      <c r="DWW69" s="1"/>
      <c r="DWX69" s="1"/>
      <c r="DWY69" s="1"/>
      <c r="DWZ69" s="1"/>
      <c r="DXA69" s="1"/>
      <c r="DXB69" s="1"/>
      <c r="DXC69" s="1"/>
      <c r="DXD69" s="1"/>
      <c r="DXE69" s="1"/>
      <c r="DXF69" s="1"/>
      <c r="DXG69" s="1"/>
      <c r="DXH69" s="1"/>
      <c r="DXI69" s="1"/>
      <c r="DXJ69" s="1"/>
      <c r="DXK69" s="1"/>
      <c r="DXL69" s="1"/>
      <c r="DXM69" s="1"/>
      <c r="DXN69" s="1"/>
      <c r="DXO69" s="1"/>
      <c r="DXP69" s="1"/>
      <c r="DXQ69" s="1"/>
      <c r="DXR69" s="1"/>
      <c r="DXS69" s="1"/>
      <c r="DXT69" s="1"/>
      <c r="DXU69" s="1"/>
      <c r="DXV69" s="1"/>
      <c r="DXW69" s="1"/>
      <c r="DXX69" s="1"/>
      <c r="DXY69" s="1"/>
      <c r="DXZ69" s="1"/>
      <c r="DYA69" s="1"/>
      <c r="DYB69" s="1"/>
      <c r="DYC69" s="1"/>
      <c r="DYD69" s="1"/>
      <c r="DYE69" s="1"/>
      <c r="DYF69" s="1"/>
      <c r="DYG69" s="1"/>
      <c r="DYH69" s="1"/>
      <c r="DYI69" s="1"/>
      <c r="DYJ69" s="1"/>
      <c r="DYK69" s="1"/>
      <c r="DYL69" s="1"/>
      <c r="DYM69" s="1"/>
      <c r="DYN69" s="1"/>
      <c r="DYO69" s="1"/>
      <c r="DYP69" s="1"/>
      <c r="DYQ69" s="1"/>
      <c r="DYR69" s="1"/>
      <c r="DYS69" s="1"/>
      <c r="DYT69" s="1"/>
      <c r="DYU69" s="1"/>
      <c r="DYV69" s="1"/>
      <c r="DYW69" s="1"/>
      <c r="DYX69" s="1"/>
      <c r="DYY69" s="1"/>
      <c r="DYZ69" s="1"/>
      <c r="DZA69" s="1"/>
      <c r="DZB69" s="1"/>
      <c r="DZC69" s="1"/>
      <c r="DZD69" s="1"/>
      <c r="DZE69" s="1"/>
      <c r="DZF69" s="1"/>
      <c r="DZG69" s="1"/>
      <c r="DZH69" s="1"/>
      <c r="DZI69" s="1"/>
      <c r="DZJ69" s="1"/>
      <c r="DZK69" s="1"/>
      <c r="DZL69" s="1"/>
      <c r="DZM69" s="1"/>
      <c r="DZN69" s="1"/>
      <c r="DZO69" s="1"/>
      <c r="DZP69" s="1"/>
      <c r="DZQ69" s="1"/>
      <c r="DZR69" s="1"/>
      <c r="DZS69" s="1"/>
      <c r="DZT69" s="1"/>
      <c r="DZU69" s="1"/>
      <c r="DZV69" s="1"/>
      <c r="DZW69" s="1"/>
      <c r="DZX69" s="1"/>
      <c r="DZY69" s="1"/>
      <c r="DZZ69" s="1"/>
      <c r="EAA69" s="1"/>
      <c r="EAB69" s="1"/>
      <c r="EAC69" s="1"/>
      <c r="EAD69" s="1"/>
      <c r="EAE69" s="1"/>
      <c r="EAF69" s="1"/>
      <c r="EAG69" s="1"/>
      <c r="EAH69" s="1"/>
      <c r="EAI69" s="1"/>
      <c r="EAJ69" s="1"/>
      <c r="EAK69" s="1"/>
      <c r="EAL69" s="1"/>
      <c r="EAM69" s="1"/>
      <c r="EAN69" s="1"/>
      <c r="EAO69" s="1"/>
      <c r="EAP69" s="1"/>
      <c r="EAQ69" s="1"/>
      <c r="EAR69" s="1"/>
      <c r="EAS69" s="1"/>
      <c r="EAT69" s="1"/>
      <c r="EAU69" s="1"/>
      <c r="EAV69" s="1"/>
      <c r="EAW69" s="1"/>
      <c r="EAX69" s="1"/>
      <c r="EAY69" s="1"/>
      <c r="EAZ69" s="1"/>
      <c r="EBA69" s="1"/>
      <c r="EBB69" s="1"/>
      <c r="EBC69" s="1"/>
      <c r="EBD69" s="1"/>
      <c r="EBE69" s="1"/>
      <c r="EBF69" s="1"/>
      <c r="EBG69" s="1"/>
      <c r="EBH69" s="1"/>
      <c r="EBI69" s="1"/>
      <c r="EBJ69" s="1"/>
      <c r="EBK69" s="1"/>
      <c r="EBL69" s="1"/>
      <c r="EBM69" s="1"/>
      <c r="EBN69" s="1"/>
      <c r="EBO69" s="1"/>
      <c r="EBP69" s="1"/>
      <c r="EBQ69" s="1"/>
      <c r="EBR69" s="1"/>
      <c r="EBS69" s="1"/>
      <c r="EBT69" s="1"/>
      <c r="EBU69" s="1"/>
      <c r="EBV69" s="1"/>
      <c r="EBW69" s="1"/>
      <c r="EBX69" s="1"/>
      <c r="EBY69" s="1"/>
      <c r="EBZ69" s="1"/>
      <c r="ECA69" s="1"/>
      <c r="ECB69" s="1"/>
      <c r="ECC69" s="1"/>
      <c r="ECD69" s="1"/>
      <c r="ECE69" s="1"/>
      <c r="ECF69" s="1"/>
      <c r="ECG69" s="1"/>
      <c r="ECH69" s="1"/>
      <c r="ECI69" s="1"/>
      <c r="ECJ69" s="1"/>
      <c r="ECK69" s="1"/>
      <c r="ECL69" s="1"/>
      <c r="ECM69" s="1"/>
      <c r="ECN69" s="1"/>
      <c r="ECO69" s="1"/>
      <c r="ECP69" s="1"/>
      <c r="ECQ69" s="1"/>
      <c r="ECR69" s="1"/>
      <c r="ECS69" s="1"/>
      <c r="ECT69" s="1"/>
      <c r="ECU69" s="1"/>
      <c r="ECV69" s="1"/>
      <c r="ECW69" s="1"/>
      <c r="ECX69" s="1"/>
      <c r="ECY69" s="1"/>
      <c r="ECZ69" s="1"/>
      <c r="EDA69" s="1"/>
      <c r="EDB69" s="1"/>
      <c r="EDC69" s="1"/>
      <c r="EDD69" s="1"/>
      <c r="EDE69" s="1"/>
      <c r="EDF69" s="1"/>
      <c r="EDG69" s="1"/>
      <c r="EDH69" s="1"/>
      <c r="EDI69" s="1"/>
      <c r="EDJ69" s="1"/>
      <c r="EDK69" s="1"/>
      <c r="EDL69" s="1"/>
      <c r="EDM69" s="1"/>
      <c r="EDN69" s="1"/>
      <c r="EDO69" s="1"/>
      <c r="EDP69" s="1"/>
      <c r="EDQ69" s="1"/>
      <c r="EDR69" s="1"/>
      <c r="EDS69" s="1"/>
      <c r="EDT69" s="1"/>
      <c r="EDU69" s="1"/>
      <c r="EDV69" s="1"/>
      <c r="EDW69" s="1"/>
      <c r="EDX69" s="1"/>
      <c r="EDY69" s="1"/>
      <c r="EDZ69" s="1"/>
      <c r="EEA69" s="1"/>
      <c r="EEB69" s="1"/>
      <c r="EEC69" s="1"/>
      <c r="EED69" s="1"/>
      <c r="EEE69" s="1"/>
      <c r="EEF69" s="1"/>
      <c r="EEG69" s="1"/>
      <c r="EEH69" s="1"/>
      <c r="EEI69" s="1"/>
      <c r="EEJ69" s="1"/>
      <c r="EEK69" s="1"/>
      <c r="EEL69" s="1"/>
      <c r="EEM69" s="1"/>
      <c r="EEN69" s="1"/>
      <c r="EEO69" s="1"/>
      <c r="EEP69" s="1"/>
      <c r="EEQ69" s="1"/>
      <c r="EER69" s="1"/>
      <c r="EES69" s="1"/>
      <c r="EET69" s="1"/>
      <c r="EEU69" s="1"/>
      <c r="EEV69" s="1"/>
      <c r="EEW69" s="1"/>
      <c r="EEX69" s="1"/>
      <c r="EEY69" s="1"/>
      <c r="EEZ69" s="1"/>
      <c r="EFA69" s="1"/>
      <c r="EFB69" s="1"/>
      <c r="EFC69" s="1"/>
      <c r="EFD69" s="1"/>
      <c r="EFE69" s="1"/>
      <c r="EFF69" s="1"/>
      <c r="EFG69" s="1"/>
      <c r="EFH69" s="1"/>
      <c r="EFI69" s="1"/>
      <c r="EFJ69" s="1"/>
      <c r="EFK69" s="1"/>
      <c r="EFL69" s="1"/>
      <c r="EFM69" s="1"/>
      <c r="EFN69" s="1"/>
      <c r="EFO69" s="1"/>
      <c r="EFP69" s="1"/>
      <c r="EFQ69" s="1"/>
      <c r="EFR69" s="1"/>
      <c r="EFS69" s="1"/>
      <c r="EFT69" s="1"/>
      <c r="EFU69" s="1"/>
      <c r="EFV69" s="1"/>
      <c r="EFW69" s="1"/>
      <c r="EFX69" s="1"/>
      <c r="EFY69" s="1"/>
      <c r="EFZ69" s="1"/>
      <c r="EGA69" s="1"/>
      <c r="EGB69" s="1"/>
      <c r="EGC69" s="1"/>
      <c r="EGD69" s="1"/>
      <c r="EGE69" s="1"/>
      <c r="EGF69" s="1"/>
      <c r="EGG69" s="1"/>
      <c r="EGH69" s="1"/>
      <c r="EGI69" s="1"/>
      <c r="EGJ69" s="1"/>
      <c r="EGK69" s="1"/>
      <c r="EGL69" s="1"/>
      <c r="EGM69" s="1"/>
      <c r="EGN69" s="1"/>
      <c r="EGO69" s="1"/>
      <c r="EGP69" s="1"/>
      <c r="EGQ69" s="1"/>
      <c r="EGR69" s="1"/>
      <c r="EGS69" s="1"/>
      <c r="EGT69" s="1"/>
      <c r="EGU69" s="1"/>
      <c r="EGV69" s="1"/>
      <c r="EGW69" s="1"/>
      <c r="EGX69" s="1"/>
      <c r="EGY69" s="1"/>
      <c r="EGZ69" s="1"/>
      <c r="EHA69" s="1"/>
      <c r="EHB69" s="1"/>
      <c r="EHC69" s="1"/>
      <c r="EHD69" s="1"/>
      <c r="EHE69" s="1"/>
      <c r="EHF69" s="1"/>
      <c r="EHG69" s="1"/>
      <c r="EHH69" s="1"/>
      <c r="EHI69" s="1"/>
      <c r="EHJ69" s="1"/>
      <c r="EHK69" s="1"/>
      <c r="EHL69" s="1"/>
      <c r="EHM69" s="1"/>
      <c r="EHN69" s="1"/>
      <c r="EHO69" s="1"/>
      <c r="EHP69" s="1"/>
      <c r="EHQ69" s="1"/>
      <c r="EHR69" s="1"/>
      <c r="EHS69" s="1"/>
      <c r="EHT69" s="1"/>
      <c r="EHU69" s="1"/>
      <c r="EHV69" s="1"/>
      <c r="EHW69" s="1"/>
      <c r="EHX69" s="1"/>
      <c r="EHY69" s="1"/>
      <c r="EHZ69" s="1"/>
      <c r="EIA69" s="1"/>
      <c r="EIB69" s="1"/>
      <c r="EIC69" s="1"/>
      <c r="EID69" s="1"/>
      <c r="EIE69" s="1"/>
      <c r="EIF69" s="1"/>
      <c r="EIG69" s="1"/>
      <c r="EIH69" s="1"/>
      <c r="EII69" s="1"/>
      <c r="EIJ69" s="1"/>
      <c r="EIK69" s="1"/>
      <c r="EIL69" s="1"/>
      <c r="EIM69" s="1"/>
      <c r="EIN69" s="1"/>
      <c r="EIO69" s="1"/>
      <c r="EIP69" s="1"/>
      <c r="EIQ69" s="1"/>
      <c r="EIR69" s="1"/>
      <c r="EIS69" s="1"/>
      <c r="EIT69" s="1"/>
      <c r="EIU69" s="1"/>
      <c r="EIV69" s="1"/>
      <c r="EIW69" s="1"/>
      <c r="EIX69" s="1"/>
      <c r="EIY69" s="1"/>
      <c r="EIZ69" s="1"/>
      <c r="EJA69" s="1"/>
      <c r="EJB69" s="1"/>
      <c r="EJC69" s="1"/>
      <c r="EJD69" s="1"/>
      <c r="EJE69" s="1"/>
      <c r="EJF69" s="1"/>
      <c r="EJG69" s="1"/>
      <c r="EJH69" s="1"/>
      <c r="EJI69" s="1"/>
      <c r="EJJ69" s="1"/>
      <c r="EJK69" s="1"/>
      <c r="EJL69" s="1"/>
      <c r="EJM69" s="1"/>
      <c r="EJN69" s="1"/>
      <c r="EJO69" s="1"/>
      <c r="EJP69" s="1"/>
      <c r="EJQ69" s="1"/>
      <c r="EJR69" s="1"/>
      <c r="EJS69" s="1"/>
      <c r="EJT69" s="1"/>
      <c r="EJU69" s="1"/>
      <c r="EJV69" s="1"/>
      <c r="EJW69" s="1"/>
      <c r="EJX69" s="1"/>
      <c r="EJY69" s="1"/>
      <c r="EJZ69" s="1"/>
      <c r="EKA69" s="1"/>
      <c r="EKB69" s="1"/>
      <c r="EKC69" s="1"/>
      <c r="EKD69" s="1"/>
      <c r="EKE69" s="1"/>
      <c r="EKF69" s="1"/>
      <c r="EKG69" s="1"/>
      <c r="EKH69" s="1"/>
      <c r="EKI69" s="1"/>
      <c r="EKJ69" s="1"/>
      <c r="EKK69" s="1"/>
      <c r="EKL69" s="1"/>
      <c r="EKM69" s="1"/>
      <c r="EKN69" s="1"/>
      <c r="EKO69" s="1"/>
      <c r="EKP69" s="1"/>
      <c r="EKQ69" s="1"/>
      <c r="EKR69" s="1"/>
      <c r="EKS69" s="1"/>
      <c r="EKT69" s="1"/>
      <c r="EKU69" s="1"/>
      <c r="EKV69" s="1"/>
      <c r="EKW69" s="1"/>
      <c r="EKX69" s="1"/>
      <c r="EKY69" s="1"/>
      <c r="EKZ69" s="1"/>
      <c r="ELA69" s="1"/>
      <c r="ELB69" s="1"/>
      <c r="ELC69" s="1"/>
      <c r="ELD69" s="1"/>
      <c r="ELE69" s="1"/>
      <c r="ELF69" s="1"/>
      <c r="ELG69" s="1"/>
      <c r="ELH69" s="1"/>
      <c r="ELI69" s="1"/>
      <c r="ELJ69" s="1"/>
      <c r="ELK69" s="1"/>
      <c r="ELL69" s="1"/>
      <c r="ELM69" s="1"/>
      <c r="ELN69" s="1"/>
      <c r="ELO69" s="1"/>
      <c r="ELP69" s="1"/>
      <c r="ELQ69" s="1"/>
      <c r="ELR69" s="1"/>
      <c r="ELS69" s="1"/>
      <c r="ELT69" s="1"/>
      <c r="ELU69" s="1"/>
      <c r="ELV69" s="1"/>
      <c r="ELW69" s="1"/>
      <c r="ELX69" s="1"/>
      <c r="ELY69" s="1"/>
      <c r="ELZ69" s="1"/>
      <c r="EMA69" s="1"/>
      <c r="EMB69" s="1"/>
      <c r="EMC69" s="1"/>
      <c r="EMD69" s="1"/>
      <c r="EME69" s="1"/>
      <c r="EMF69" s="1"/>
      <c r="EMG69" s="1"/>
      <c r="EMH69" s="1"/>
      <c r="EMI69" s="1"/>
      <c r="EMJ69" s="1"/>
      <c r="EMK69" s="1"/>
      <c r="EML69" s="1"/>
      <c r="EMM69" s="1"/>
      <c r="EMN69" s="1"/>
      <c r="EMO69" s="1"/>
      <c r="EMP69" s="1"/>
      <c r="EMQ69" s="1"/>
      <c r="EMR69" s="1"/>
      <c r="EMS69" s="1"/>
      <c r="EMT69" s="1"/>
      <c r="EMU69" s="1"/>
      <c r="EMV69" s="1"/>
      <c r="EMW69" s="1"/>
      <c r="EMX69" s="1"/>
      <c r="EMY69" s="1"/>
      <c r="EMZ69" s="1"/>
      <c r="ENA69" s="1"/>
      <c r="ENB69" s="1"/>
      <c r="ENC69" s="1"/>
      <c r="END69" s="1"/>
      <c r="ENE69" s="1"/>
      <c r="ENF69" s="1"/>
      <c r="ENG69" s="1"/>
      <c r="ENH69" s="1"/>
      <c r="ENI69" s="1"/>
      <c r="ENJ69" s="1"/>
      <c r="ENK69" s="1"/>
      <c r="ENL69" s="1"/>
      <c r="ENM69" s="1"/>
      <c r="ENN69" s="1"/>
      <c r="ENO69" s="1"/>
      <c r="ENP69" s="1"/>
      <c r="ENQ69" s="1"/>
      <c r="ENR69" s="1"/>
      <c r="ENS69" s="1"/>
      <c r="ENT69" s="1"/>
      <c r="ENU69" s="1"/>
      <c r="ENV69" s="1"/>
      <c r="ENW69" s="1"/>
      <c r="ENX69" s="1"/>
      <c r="ENY69" s="1"/>
      <c r="ENZ69" s="1"/>
      <c r="EOA69" s="1"/>
      <c r="EOB69" s="1"/>
      <c r="EOC69" s="1"/>
      <c r="EOD69" s="1"/>
      <c r="EOE69" s="1"/>
      <c r="EOF69" s="1"/>
      <c r="EOG69" s="1"/>
      <c r="EOH69" s="1"/>
      <c r="EOI69" s="1"/>
      <c r="EOJ69" s="1"/>
      <c r="EOK69" s="1"/>
      <c r="EOL69" s="1"/>
      <c r="EOM69" s="1"/>
      <c r="EON69" s="1"/>
      <c r="EOO69" s="1"/>
      <c r="EOP69" s="1"/>
      <c r="EOQ69" s="1"/>
      <c r="EOR69" s="1"/>
      <c r="EOS69" s="1"/>
      <c r="EOT69" s="1"/>
      <c r="EOU69" s="1"/>
      <c r="EOV69" s="1"/>
      <c r="EOW69" s="1"/>
      <c r="EOX69" s="1"/>
      <c r="EOY69" s="1"/>
      <c r="EOZ69" s="1"/>
      <c r="EPA69" s="1"/>
      <c r="EPB69" s="1"/>
      <c r="EPC69" s="1"/>
      <c r="EPD69" s="1"/>
      <c r="EPE69" s="1"/>
      <c r="EPF69" s="1"/>
      <c r="EPG69" s="1"/>
      <c r="EPH69" s="1"/>
      <c r="EPI69" s="1"/>
      <c r="EPJ69" s="1"/>
      <c r="EPK69" s="1"/>
      <c r="EPL69" s="1"/>
      <c r="EPM69" s="1"/>
      <c r="EPN69" s="1"/>
      <c r="EPO69" s="1"/>
      <c r="EPP69" s="1"/>
      <c r="EPQ69" s="1"/>
      <c r="EPR69" s="1"/>
      <c r="EPS69" s="1"/>
      <c r="EPT69" s="1"/>
      <c r="EPU69" s="1"/>
      <c r="EPV69" s="1"/>
      <c r="EPW69" s="1"/>
      <c r="EPX69" s="1"/>
      <c r="EPY69" s="1"/>
      <c r="EPZ69" s="1"/>
      <c r="EQA69" s="1"/>
      <c r="EQB69" s="1"/>
      <c r="EQC69" s="1"/>
      <c r="EQD69" s="1"/>
      <c r="EQE69" s="1"/>
      <c r="EQF69" s="1"/>
      <c r="EQG69" s="1"/>
      <c r="EQH69" s="1"/>
      <c r="EQI69" s="1"/>
      <c r="EQJ69" s="1"/>
      <c r="EQK69" s="1"/>
      <c r="EQL69" s="1"/>
      <c r="EQM69" s="1"/>
      <c r="EQN69" s="1"/>
      <c r="EQO69" s="1"/>
      <c r="EQP69" s="1"/>
      <c r="EQQ69" s="1"/>
      <c r="EQR69" s="1"/>
      <c r="EQS69" s="1"/>
      <c r="EQT69" s="1"/>
      <c r="EQU69" s="1"/>
      <c r="EQV69" s="1"/>
      <c r="EQW69" s="1"/>
      <c r="EQX69" s="1"/>
      <c r="EQY69" s="1"/>
      <c r="EQZ69" s="1"/>
      <c r="ERA69" s="1"/>
      <c r="ERB69" s="1"/>
      <c r="ERC69" s="1"/>
      <c r="ERD69" s="1"/>
      <c r="ERE69" s="1"/>
      <c r="ERF69" s="1"/>
      <c r="ERG69" s="1"/>
      <c r="ERH69" s="1"/>
      <c r="ERI69" s="1"/>
      <c r="ERJ69" s="1"/>
      <c r="ERK69" s="1"/>
      <c r="ERL69" s="1"/>
      <c r="ERM69" s="1"/>
      <c r="ERN69" s="1"/>
      <c r="ERO69" s="1"/>
      <c r="ERP69" s="1"/>
      <c r="ERQ69" s="1"/>
      <c r="ERR69" s="1"/>
      <c r="ERS69" s="1"/>
      <c r="ERT69" s="1"/>
      <c r="ERU69" s="1"/>
      <c r="ERV69" s="1"/>
      <c r="ERW69" s="1"/>
      <c r="ERX69" s="1"/>
      <c r="ERY69" s="1"/>
      <c r="ERZ69" s="1"/>
      <c r="ESA69" s="1"/>
      <c r="ESB69" s="1"/>
      <c r="ESC69" s="1"/>
      <c r="ESD69" s="1"/>
      <c r="ESE69" s="1"/>
      <c r="ESF69" s="1"/>
      <c r="ESG69" s="1"/>
      <c r="ESH69" s="1"/>
      <c r="ESI69" s="1"/>
      <c r="ESJ69" s="1"/>
      <c r="ESK69" s="1"/>
      <c r="ESL69" s="1"/>
      <c r="ESM69" s="1"/>
      <c r="ESN69" s="1"/>
      <c r="ESO69" s="1"/>
      <c r="ESP69" s="1"/>
      <c r="ESQ69" s="1"/>
      <c r="ESR69" s="1"/>
      <c r="ESS69" s="1"/>
      <c r="EST69" s="1"/>
      <c r="ESU69" s="1"/>
      <c r="ESV69" s="1"/>
      <c r="ESW69" s="1"/>
      <c r="ESX69" s="1"/>
      <c r="ESY69" s="1"/>
      <c r="ESZ69" s="1"/>
      <c r="ETA69" s="1"/>
      <c r="ETB69" s="1"/>
      <c r="ETC69" s="1"/>
      <c r="ETD69" s="1"/>
      <c r="ETE69" s="1"/>
      <c r="ETF69" s="1"/>
      <c r="ETG69" s="1"/>
      <c r="ETH69" s="1"/>
      <c r="ETI69" s="1"/>
      <c r="ETJ69" s="1"/>
      <c r="ETK69" s="1"/>
      <c r="ETL69" s="1"/>
      <c r="ETM69" s="1"/>
      <c r="ETN69" s="1"/>
      <c r="ETO69" s="1"/>
      <c r="ETP69" s="1"/>
      <c r="ETQ69" s="1"/>
      <c r="ETR69" s="1"/>
      <c r="ETS69" s="1"/>
      <c r="ETT69" s="1"/>
      <c r="ETU69" s="1"/>
      <c r="ETV69" s="1"/>
      <c r="ETW69" s="1"/>
      <c r="ETX69" s="1"/>
      <c r="ETY69" s="1"/>
      <c r="ETZ69" s="1"/>
      <c r="EUA69" s="1"/>
      <c r="EUB69" s="1"/>
      <c r="EUC69" s="1"/>
      <c r="EUD69" s="1"/>
      <c r="EUE69" s="1"/>
      <c r="EUF69" s="1"/>
      <c r="EUG69" s="1"/>
      <c r="EUH69" s="1"/>
      <c r="EUI69" s="1"/>
      <c r="EUJ69" s="1"/>
      <c r="EUK69" s="1"/>
      <c r="EUL69" s="1"/>
      <c r="EUM69" s="1"/>
      <c r="EUN69" s="1"/>
      <c r="EUO69" s="1"/>
      <c r="EUP69" s="1"/>
      <c r="EUQ69" s="1"/>
      <c r="EUR69" s="1"/>
      <c r="EUS69" s="1"/>
      <c r="EUT69" s="1"/>
      <c r="EUU69" s="1"/>
      <c r="EUV69" s="1"/>
      <c r="EUW69" s="1"/>
      <c r="EUX69" s="1"/>
      <c r="EUY69" s="1"/>
      <c r="EUZ69" s="1"/>
      <c r="EVA69" s="1"/>
      <c r="EVB69" s="1"/>
      <c r="EVC69" s="1"/>
      <c r="EVD69" s="1"/>
      <c r="EVE69" s="1"/>
      <c r="EVF69" s="1"/>
      <c r="EVG69" s="1"/>
      <c r="EVH69" s="1"/>
      <c r="EVI69" s="1"/>
      <c r="EVJ69" s="1"/>
      <c r="EVK69" s="1"/>
      <c r="EVL69" s="1"/>
      <c r="EVM69" s="1"/>
      <c r="EVN69" s="1"/>
      <c r="EVO69" s="1"/>
      <c r="EVP69" s="1"/>
      <c r="EVQ69" s="1"/>
      <c r="EVR69" s="1"/>
      <c r="EVS69" s="1"/>
      <c r="EVT69" s="1"/>
      <c r="EVU69" s="1"/>
      <c r="EVV69" s="1"/>
      <c r="EVW69" s="1"/>
      <c r="EVX69" s="1"/>
      <c r="EVY69" s="1"/>
      <c r="EVZ69" s="1"/>
      <c r="EWA69" s="1"/>
      <c r="EWB69" s="1"/>
      <c r="EWC69" s="1"/>
      <c r="EWD69" s="1"/>
      <c r="EWE69" s="1"/>
      <c r="EWF69" s="1"/>
      <c r="EWG69" s="1"/>
      <c r="EWH69" s="1"/>
      <c r="EWI69" s="1"/>
      <c r="EWJ69" s="1"/>
      <c r="EWK69" s="1"/>
      <c r="EWL69" s="1"/>
      <c r="EWM69" s="1"/>
      <c r="EWN69" s="1"/>
      <c r="EWO69" s="1"/>
      <c r="EWP69" s="1"/>
      <c r="EWQ69" s="1"/>
      <c r="EWR69" s="1"/>
      <c r="EWS69" s="1"/>
      <c r="EWT69" s="1"/>
      <c r="EWU69" s="1"/>
      <c r="EWV69" s="1"/>
      <c r="EWW69" s="1"/>
      <c r="EWX69" s="1"/>
      <c r="EWY69" s="1"/>
      <c r="EWZ69" s="1"/>
      <c r="EXA69" s="1"/>
      <c r="EXB69" s="1"/>
      <c r="EXC69" s="1"/>
      <c r="EXD69" s="1"/>
      <c r="EXE69" s="1"/>
      <c r="EXF69" s="1"/>
      <c r="EXG69" s="1"/>
      <c r="EXH69" s="1"/>
      <c r="EXI69" s="1"/>
      <c r="EXJ69" s="1"/>
      <c r="EXK69" s="1"/>
      <c r="EXL69" s="1"/>
      <c r="EXM69" s="1"/>
      <c r="EXN69" s="1"/>
      <c r="EXO69" s="1"/>
      <c r="EXP69" s="1"/>
      <c r="EXQ69" s="1"/>
      <c r="EXR69" s="1"/>
      <c r="EXS69" s="1"/>
      <c r="EXT69" s="1"/>
      <c r="EXU69" s="1"/>
      <c r="EXV69" s="1"/>
      <c r="EXW69" s="1"/>
      <c r="EXX69" s="1"/>
      <c r="EXY69" s="1"/>
      <c r="EXZ69" s="1"/>
      <c r="EYA69" s="1"/>
      <c r="EYB69" s="1"/>
      <c r="EYC69" s="1"/>
      <c r="EYD69" s="1"/>
      <c r="EYE69" s="1"/>
      <c r="EYF69" s="1"/>
      <c r="EYG69" s="1"/>
      <c r="EYH69" s="1"/>
      <c r="EYI69" s="1"/>
      <c r="EYJ69" s="1"/>
      <c r="EYK69" s="1"/>
      <c r="EYL69" s="1"/>
      <c r="EYM69" s="1"/>
      <c r="EYN69" s="1"/>
      <c r="EYO69" s="1"/>
      <c r="EYP69" s="1"/>
      <c r="EYQ69" s="1"/>
      <c r="EYR69" s="1"/>
      <c r="EYS69" s="1"/>
      <c r="EYT69" s="1"/>
      <c r="EYU69" s="1"/>
      <c r="EYV69" s="1"/>
      <c r="EYW69" s="1"/>
      <c r="EYX69" s="1"/>
      <c r="EYY69" s="1"/>
      <c r="EYZ69" s="1"/>
      <c r="EZA69" s="1"/>
      <c r="EZB69" s="1"/>
      <c r="EZC69" s="1"/>
      <c r="EZD69" s="1"/>
      <c r="EZE69" s="1"/>
      <c r="EZF69" s="1"/>
      <c r="EZG69" s="1"/>
      <c r="EZH69" s="1"/>
      <c r="EZI69" s="1"/>
      <c r="EZJ69" s="1"/>
      <c r="EZK69" s="1"/>
      <c r="EZL69" s="1"/>
      <c r="EZM69" s="1"/>
      <c r="EZN69" s="1"/>
      <c r="EZO69" s="1"/>
      <c r="EZP69" s="1"/>
      <c r="EZQ69" s="1"/>
      <c r="EZR69" s="1"/>
      <c r="EZS69" s="1"/>
      <c r="EZT69" s="1"/>
      <c r="EZU69" s="1"/>
      <c r="EZV69" s="1"/>
      <c r="EZW69" s="1"/>
      <c r="EZX69" s="1"/>
      <c r="EZY69" s="1"/>
      <c r="EZZ69" s="1"/>
      <c r="FAA69" s="1"/>
      <c r="FAB69" s="1"/>
      <c r="FAC69" s="1"/>
      <c r="FAD69" s="1"/>
      <c r="FAE69" s="1"/>
      <c r="FAF69" s="1"/>
      <c r="FAG69" s="1"/>
      <c r="FAH69" s="1"/>
      <c r="FAI69" s="1"/>
      <c r="FAJ69" s="1"/>
      <c r="FAK69" s="1"/>
      <c r="FAL69" s="1"/>
      <c r="FAM69" s="1"/>
      <c r="FAN69" s="1"/>
      <c r="FAO69" s="1"/>
      <c r="FAP69" s="1"/>
      <c r="FAQ69" s="1"/>
      <c r="FAR69" s="1"/>
      <c r="FAS69" s="1"/>
      <c r="FAT69" s="1"/>
      <c r="FAU69" s="1"/>
      <c r="FAV69" s="1"/>
      <c r="FAW69" s="1"/>
      <c r="FAX69" s="1"/>
      <c r="FAY69" s="1"/>
      <c r="FAZ69" s="1"/>
      <c r="FBA69" s="1"/>
      <c r="FBB69" s="1"/>
      <c r="FBC69" s="1"/>
      <c r="FBD69" s="1"/>
      <c r="FBE69" s="1"/>
      <c r="FBF69" s="1"/>
      <c r="FBG69" s="1"/>
      <c r="FBH69" s="1"/>
      <c r="FBI69" s="1"/>
      <c r="FBJ69" s="1"/>
      <c r="FBK69" s="1"/>
      <c r="FBL69" s="1"/>
      <c r="FBM69" s="1"/>
      <c r="FBN69" s="1"/>
      <c r="FBO69" s="1"/>
      <c r="FBP69" s="1"/>
      <c r="FBQ69" s="1"/>
      <c r="FBR69" s="1"/>
      <c r="FBS69" s="1"/>
      <c r="FBT69" s="1"/>
      <c r="FBU69" s="1"/>
      <c r="FBV69" s="1"/>
      <c r="FBW69" s="1"/>
      <c r="FBX69" s="1"/>
      <c r="FBY69" s="1"/>
      <c r="FBZ69" s="1"/>
      <c r="FCA69" s="1"/>
      <c r="FCB69" s="1"/>
      <c r="FCC69" s="1"/>
      <c r="FCD69" s="1"/>
      <c r="FCE69" s="1"/>
      <c r="FCF69" s="1"/>
      <c r="FCG69" s="1"/>
      <c r="FCH69" s="1"/>
      <c r="FCI69" s="1"/>
      <c r="FCJ69" s="1"/>
      <c r="FCK69" s="1"/>
      <c r="FCL69" s="1"/>
      <c r="FCM69" s="1"/>
      <c r="FCN69" s="1"/>
      <c r="FCO69" s="1"/>
      <c r="FCP69" s="1"/>
      <c r="FCQ69" s="1"/>
      <c r="FCR69" s="1"/>
      <c r="FCS69" s="1"/>
      <c r="FCT69" s="1"/>
      <c r="FCU69" s="1"/>
      <c r="FCV69" s="1"/>
      <c r="FCW69" s="1"/>
      <c r="FCX69" s="1"/>
      <c r="FCY69" s="1"/>
      <c r="FCZ69" s="1"/>
      <c r="FDA69" s="1"/>
      <c r="FDB69" s="1"/>
      <c r="FDC69" s="1"/>
      <c r="FDD69" s="1"/>
      <c r="FDE69" s="1"/>
      <c r="FDF69" s="1"/>
      <c r="FDG69" s="1"/>
      <c r="FDH69" s="1"/>
      <c r="FDI69" s="1"/>
      <c r="FDJ69" s="1"/>
      <c r="FDK69" s="1"/>
      <c r="FDL69" s="1"/>
      <c r="FDM69" s="1"/>
      <c r="FDN69" s="1"/>
      <c r="FDO69" s="1"/>
      <c r="FDP69" s="1"/>
      <c r="FDQ69" s="1"/>
      <c r="FDR69" s="1"/>
      <c r="FDS69" s="1"/>
      <c r="FDT69" s="1"/>
      <c r="FDU69" s="1"/>
      <c r="FDV69" s="1"/>
      <c r="FDW69" s="1"/>
      <c r="FDX69" s="1"/>
      <c r="FDY69" s="1"/>
      <c r="FDZ69" s="1"/>
      <c r="FEA69" s="1"/>
      <c r="FEB69" s="1"/>
      <c r="FEC69" s="1"/>
      <c r="FED69" s="1"/>
      <c r="FEE69" s="1"/>
      <c r="FEF69" s="1"/>
      <c r="FEG69" s="1"/>
      <c r="FEH69" s="1"/>
      <c r="FEI69" s="1"/>
      <c r="FEJ69" s="1"/>
      <c r="FEK69" s="1"/>
      <c r="FEL69" s="1"/>
      <c r="FEM69" s="1"/>
      <c r="FEN69" s="1"/>
      <c r="FEO69" s="1"/>
      <c r="FEP69" s="1"/>
      <c r="FEQ69" s="1"/>
      <c r="FER69" s="1"/>
      <c r="FES69" s="1"/>
      <c r="FET69" s="1"/>
      <c r="FEU69" s="1"/>
      <c r="FEV69" s="1"/>
      <c r="FEW69" s="1"/>
      <c r="FEX69" s="1"/>
      <c r="FEY69" s="1"/>
      <c r="FEZ69" s="1"/>
      <c r="FFA69" s="1"/>
      <c r="FFB69" s="1"/>
      <c r="FFC69" s="1"/>
      <c r="FFD69" s="1"/>
      <c r="FFE69" s="1"/>
      <c r="FFF69" s="1"/>
      <c r="FFG69" s="1"/>
      <c r="FFH69" s="1"/>
      <c r="FFI69" s="1"/>
      <c r="FFJ69" s="1"/>
      <c r="FFK69" s="1"/>
      <c r="FFL69" s="1"/>
      <c r="FFM69" s="1"/>
      <c r="FFN69" s="1"/>
      <c r="FFO69" s="1"/>
      <c r="FFP69" s="1"/>
      <c r="FFQ69" s="1"/>
      <c r="FFR69" s="1"/>
      <c r="FFS69" s="1"/>
      <c r="FFT69" s="1"/>
      <c r="FFU69" s="1"/>
      <c r="FFV69" s="1"/>
      <c r="FFW69" s="1"/>
      <c r="FFX69" s="1"/>
      <c r="FFY69" s="1"/>
      <c r="FFZ69" s="1"/>
      <c r="FGA69" s="1"/>
      <c r="FGB69" s="1"/>
      <c r="FGC69" s="1"/>
      <c r="FGD69" s="1"/>
      <c r="FGE69" s="1"/>
      <c r="FGF69" s="1"/>
      <c r="FGG69" s="1"/>
      <c r="FGH69" s="1"/>
      <c r="FGI69" s="1"/>
      <c r="FGJ69" s="1"/>
      <c r="FGK69" s="1"/>
      <c r="FGL69" s="1"/>
      <c r="FGM69" s="1"/>
      <c r="FGN69" s="1"/>
      <c r="FGO69" s="1"/>
      <c r="FGP69" s="1"/>
      <c r="FGQ69" s="1"/>
      <c r="FGR69" s="1"/>
      <c r="FGS69" s="1"/>
      <c r="FGT69" s="1"/>
      <c r="FGU69" s="1"/>
      <c r="FGV69" s="1"/>
      <c r="FGW69" s="1"/>
      <c r="FGX69" s="1"/>
      <c r="FGY69" s="1"/>
      <c r="FGZ69" s="1"/>
      <c r="FHA69" s="1"/>
      <c r="FHB69" s="1"/>
      <c r="FHC69" s="1"/>
      <c r="FHD69" s="1"/>
      <c r="FHE69" s="1"/>
      <c r="FHF69" s="1"/>
      <c r="FHG69" s="1"/>
      <c r="FHH69" s="1"/>
      <c r="FHI69" s="1"/>
      <c r="FHJ69" s="1"/>
      <c r="FHK69" s="1"/>
      <c r="FHL69" s="1"/>
      <c r="FHM69" s="1"/>
      <c r="FHN69" s="1"/>
      <c r="FHO69" s="1"/>
      <c r="FHP69" s="1"/>
      <c r="FHQ69" s="1"/>
      <c r="FHR69" s="1"/>
      <c r="FHS69" s="1"/>
      <c r="FHT69" s="1"/>
      <c r="FHU69" s="1"/>
      <c r="FHV69" s="1"/>
      <c r="FHW69" s="1"/>
      <c r="FHX69" s="1"/>
      <c r="FHY69" s="1"/>
      <c r="FHZ69" s="1"/>
      <c r="FIA69" s="1"/>
      <c r="FIB69" s="1"/>
      <c r="FIC69" s="1"/>
      <c r="FID69" s="1"/>
      <c r="FIE69" s="1"/>
      <c r="FIF69" s="1"/>
      <c r="FIG69" s="1"/>
      <c r="FIH69" s="1"/>
      <c r="FII69" s="1"/>
      <c r="FIJ69" s="1"/>
      <c r="FIK69" s="1"/>
      <c r="FIL69" s="1"/>
      <c r="FIM69" s="1"/>
      <c r="FIN69" s="1"/>
      <c r="FIO69" s="1"/>
      <c r="FIP69" s="1"/>
      <c r="FIQ69" s="1"/>
      <c r="FIR69" s="1"/>
      <c r="FIS69" s="1"/>
      <c r="FIT69" s="1"/>
      <c r="FIU69" s="1"/>
      <c r="FIV69" s="1"/>
      <c r="FIW69" s="1"/>
      <c r="FIX69" s="1"/>
      <c r="FIY69" s="1"/>
      <c r="FIZ69" s="1"/>
      <c r="FJA69" s="1"/>
      <c r="FJB69" s="1"/>
      <c r="FJC69" s="1"/>
      <c r="FJD69" s="1"/>
      <c r="FJE69" s="1"/>
      <c r="FJF69" s="1"/>
      <c r="FJG69" s="1"/>
      <c r="FJH69" s="1"/>
      <c r="FJI69" s="1"/>
      <c r="FJJ69" s="1"/>
      <c r="FJK69" s="1"/>
      <c r="FJL69" s="1"/>
      <c r="FJM69" s="1"/>
      <c r="FJN69" s="1"/>
      <c r="FJO69" s="1"/>
      <c r="FJP69" s="1"/>
      <c r="FJQ69" s="1"/>
      <c r="FJR69" s="1"/>
      <c r="FJS69" s="1"/>
      <c r="FJT69" s="1"/>
      <c r="FJU69" s="1"/>
      <c r="FJV69" s="1"/>
      <c r="FJW69" s="1"/>
      <c r="FJX69" s="1"/>
      <c r="FJY69" s="1"/>
      <c r="FJZ69" s="1"/>
      <c r="FKA69" s="1"/>
      <c r="FKB69" s="1"/>
      <c r="FKC69" s="1"/>
      <c r="FKD69" s="1"/>
      <c r="FKE69" s="1"/>
      <c r="FKF69" s="1"/>
      <c r="FKG69" s="1"/>
      <c r="FKH69" s="1"/>
      <c r="FKI69" s="1"/>
      <c r="FKJ69" s="1"/>
      <c r="FKK69" s="1"/>
      <c r="FKL69" s="1"/>
      <c r="FKM69" s="1"/>
      <c r="FKN69" s="1"/>
      <c r="FKO69" s="1"/>
      <c r="FKP69" s="1"/>
      <c r="FKQ69" s="1"/>
      <c r="FKR69" s="1"/>
      <c r="FKS69" s="1"/>
      <c r="FKT69" s="1"/>
      <c r="FKU69" s="1"/>
      <c r="FKV69" s="1"/>
      <c r="FKW69" s="1"/>
      <c r="FKX69" s="1"/>
      <c r="FKY69" s="1"/>
      <c r="FKZ69" s="1"/>
      <c r="FLA69" s="1"/>
      <c r="FLB69" s="1"/>
      <c r="FLC69" s="1"/>
      <c r="FLD69" s="1"/>
      <c r="FLE69" s="1"/>
      <c r="FLF69" s="1"/>
      <c r="FLG69" s="1"/>
      <c r="FLH69" s="1"/>
      <c r="FLI69" s="1"/>
      <c r="FLJ69" s="1"/>
      <c r="FLK69" s="1"/>
      <c r="FLL69" s="1"/>
      <c r="FLM69" s="1"/>
      <c r="FLN69" s="1"/>
      <c r="FLO69" s="1"/>
      <c r="FLP69" s="1"/>
      <c r="FLQ69" s="1"/>
      <c r="FLR69" s="1"/>
      <c r="FLS69" s="1"/>
      <c r="FLT69" s="1"/>
      <c r="FLU69" s="1"/>
      <c r="FLV69" s="1"/>
      <c r="FLW69" s="1"/>
      <c r="FLX69" s="1"/>
      <c r="FLY69" s="1"/>
      <c r="FLZ69" s="1"/>
      <c r="FMA69" s="1"/>
      <c r="FMB69" s="1"/>
      <c r="FMC69" s="1"/>
      <c r="FMD69" s="1"/>
      <c r="FME69" s="1"/>
      <c r="FMF69" s="1"/>
      <c r="FMG69" s="1"/>
      <c r="FMH69" s="1"/>
      <c r="FMI69" s="1"/>
      <c r="FMJ69" s="1"/>
      <c r="FMK69" s="1"/>
      <c r="FML69" s="1"/>
      <c r="FMM69" s="1"/>
      <c r="FMN69" s="1"/>
      <c r="FMO69" s="1"/>
      <c r="FMP69" s="1"/>
      <c r="FMQ69" s="1"/>
      <c r="FMR69" s="1"/>
      <c r="FMS69" s="1"/>
      <c r="FMT69" s="1"/>
      <c r="FMU69" s="1"/>
      <c r="FMV69" s="1"/>
      <c r="FMW69" s="1"/>
      <c r="FMX69" s="1"/>
      <c r="FMY69" s="1"/>
      <c r="FMZ69" s="1"/>
      <c r="FNA69" s="1"/>
      <c r="FNB69" s="1"/>
      <c r="FNC69" s="1"/>
      <c r="FND69" s="1"/>
      <c r="FNE69" s="1"/>
      <c r="FNF69" s="1"/>
      <c r="FNG69" s="1"/>
      <c r="FNH69" s="1"/>
      <c r="FNI69" s="1"/>
      <c r="FNJ69" s="1"/>
      <c r="FNK69" s="1"/>
      <c r="FNL69" s="1"/>
      <c r="FNM69" s="1"/>
      <c r="FNN69" s="1"/>
      <c r="FNO69" s="1"/>
      <c r="FNP69" s="1"/>
      <c r="FNQ69" s="1"/>
      <c r="FNR69" s="1"/>
      <c r="FNS69" s="1"/>
      <c r="FNT69" s="1"/>
      <c r="FNU69" s="1"/>
      <c r="FNV69" s="1"/>
      <c r="FNW69" s="1"/>
      <c r="FNX69" s="1"/>
      <c r="FNY69" s="1"/>
      <c r="FNZ69" s="1"/>
      <c r="FOA69" s="1"/>
      <c r="FOB69" s="1"/>
      <c r="FOC69" s="1"/>
      <c r="FOD69" s="1"/>
      <c r="FOE69" s="1"/>
      <c r="FOF69" s="1"/>
      <c r="FOG69" s="1"/>
      <c r="FOH69" s="1"/>
      <c r="FOI69" s="1"/>
      <c r="FOJ69" s="1"/>
      <c r="FOK69" s="1"/>
      <c r="FOL69" s="1"/>
      <c r="FOM69" s="1"/>
      <c r="FON69" s="1"/>
      <c r="FOO69" s="1"/>
      <c r="FOP69" s="1"/>
      <c r="FOQ69" s="1"/>
      <c r="FOR69" s="1"/>
      <c r="FOS69" s="1"/>
      <c r="FOT69" s="1"/>
      <c r="FOU69" s="1"/>
      <c r="FOV69" s="1"/>
      <c r="FOW69" s="1"/>
      <c r="FOX69" s="1"/>
      <c r="FOY69" s="1"/>
      <c r="FOZ69" s="1"/>
      <c r="FPA69" s="1"/>
      <c r="FPB69" s="1"/>
      <c r="FPC69" s="1"/>
      <c r="FPD69" s="1"/>
      <c r="FPE69" s="1"/>
      <c r="FPF69" s="1"/>
      <c r="FPG69" s="1"/>
      <c r="FPH69" s="1"/>
      <c r="FPI69" s="1"/>
      <c r="FPJ69" s="1"/>
      <c r="FPK69" s="1"/>
      <c r="FPL69" s="1"/>
      <c r="FPM69" s="1"/>
      <c r="FPN69" s="1"/>
      <c r="FPO69" s="1"/>
      <c r="FPP69" s="1"/>
      <c r="FPQ69" s="1"/>
      <c r="FPR69" s="1"/>
      <c r="FPS69" s="1"/>
      <c r="FPT69" s="1"/>
      <c r="FPU69" s="1"/>
      <c r="FPV69" s="1"/>
      <c r="FPW69" s="1"/>
      <c r="FPX69" s="1"/>
      <c r="FPY69" s="1"/>
      <c r="FPZ69" s="1"/>
      <c r="FQA69" s="1"/>
      <c r="FQB69" s="1"/>
      <c r="FQC69" s="1"/>
      <c r="FQD69" s="1"/>
      <c r="FQE69" s="1"/>
      <c r="FQF69" s="1"/>
      <c r="FQG69" s="1"/>
      <c r="FQH69" s="1"/>
      <c r="FQI69" s="1"/>
      <c r="FQJ69" s="1"/>
      <c r="FQK69" s="1"/>
      <c r="FQL69" s="1"/>
      <c r="FQM69" s="1"/>
      <c r="FQN69" s="1"/>
      <c r="FQO69" s="1"/>
      <c r="FQP69" s="1"/>
      <c r="FQQ69" s="1"/>
      <c r="FQR69" s="1"/>
      <c r="FQS69" s="1"/>
      <c r="FQT69" s="1"/>
      <c r="FQU69" s="1"/>
      <c r="FQV69" s="1"/>
      <c r="FQW69" s="1"/>
      <c r="FQX69" s="1"/>
      <c r="FQY69" s="1"/>
      <c r="FQZ69" s="1"/>
      <c r="FRA69" s="1"/>
      <c r="FRB69" s="1"/>
      <c r="FRC69" s="1"/>
      <c r="FRD69" s="1"/>
      <c r="FRE69" s="1"/>
      <c r="FRF69" s="1"/>
      <c r="FRG69" s="1"/>
      <c r="FRH69" s="1"/>
      <c r="FRI69" s="1"/>
      <c r="FRJ69" s="1"/>
      <c r="FRK69" s="1"/>
      <c r="FRL69" s="1"/>
      <c r="FRM69" s="1"/>
      <c r="FRN69" s="1"/>
      <c r="FRO69" s="1"/>
      <c r="FRP69" s="1"/>
      <c r="FRQ69" s="1"/>
      <c r="FRR69" s="1"/>
      <c r="FRS69" s="1"/>
      <c r="FRT69" s="1"/>
      <c r="FRU69" s="1"/>
      <c r="FRV69" s="1"/>
      <c r="FRW69" s="1"/>
      <c r="FRX69" s="1"/>
      <c r="FRY69" s="1"/>
      <c r="FRZ69" s="1"/>
      <c r="FSA69" s="1"/>
      <c r="FSB69" s="1"/>
      <c r="FSC69" s="1"/>
      <c r="FSD69" s="1"/>
      <c r="FSE69" s="1"/>
      <c r="FSF69" s="1"/>
      <c r="FSG69" s="1"/>
      <c r="FSH69" s="1"/>
      <c r="FSI69" s="1"/>
      <c r="FSJ69" s="1"/>
      <c r="FSK69" s="1"/>
      <c r="FSL69" s="1"/>
      <c r="FSM69" s="1"/>
      <c r="FSN69" s="1"/>
      <c r="FSO69" s="1"/>
      <c r="FSP69" s="1"/>
      <c r="FSQ69" s="1"/>
      <c r="FSR69" s="1"/>
      <c r="FSS69" s="1"/>
      <c r="FST69" s="1"/>
      <c r="FSU69" s="1"/>
      <c r="FSV69" s="1"/>
      <c r="FSW69" s="1"/>
      <c r="FSX69" s="1"/>
      <c r="FSY69" s="1"/>
      <c r="FSZ69" s="1"/>
      <c r="FTA69" s="1"/>
      <c r="FTB69" s="1"/>
      <c r="FTC69" s="1"/>
      <c r="FTD69" s="1"/>
      <c r="FTE69" s="1"/>
      <c r="FTF69" s="1"/>
      <c r="FTG69" s="1"/>
      <c r="FTH69" s="1"/>
      <c r="FTI69" s="1"/>
      <c r="FTJ69" s="1"/>
      <c r="FTK69" s="1"/>
      <c r="FTL69" s="1"/>
      <c r="FTM69" s="1"/>
      <c r="FTN69" s="1"/>
      <c r="FTO69" s="1"/>
      <c r="FTP69" s="1"/>
      <c r="FTQ69" s="1"/>
      <c r="FTR69" s="1"/>
      <c r="FTS69" s="1"/>
      <c r="FTT69" s="1"/>
      <c r="FTU69" s="1"/>
      <c r="FTV69" s="1"/>
      <c r="FTW69" s="1"/>
      <c r="FTX69" s="1"/>
      <c r="FTY69" s="1"/>
      <c r="FTZ69" s="1"/>
      <c r="FUA69" s="1"/>
      <c r="FUB69" s="1"/>
      <c r="FUC69" s="1"/>
      <c r="FUD69" s="1"/>
      <c r="FUE69" s="1"/>
      <c r="FUF69" s="1"/>
      <c r="FUG69" s="1"/>
      <c r="FUH69" s="1"/>
      <c r="FUI69" s="1"/>
      <c r="FUJ69" s="1"/>
      <c r="FUK69" s="1"/>
      <c r="FUL69" s="1"/>
      <c r="FUM69" s="1"/>
      <c r="FUN69" s="1"/>
      <c r="FUO69" s="1"/>
      <c r="FUP69" s="1"/>
      <c r="FUQ69" s="1"/>
      <c r="FUR69" s="1"/>
      <c r="FUS69" s="1"/>
      <c r="FUT69" s="1"/>
      <c r="FUU69" s="1"/>
      <c r="FUV69" s="1"/>
      <c r="FUW69" s="1"/>
      <c r="FUX69" s="1"/>
      <c r="FUY69" s="1"/>
      <c r="FUZ69" s="1"/>
      <c r="FVA69" s="1"/>
      <c r="FVB69" s="1"/>
      <c r="FVC69" s="1"/>
      <c r="FVD69" s="1"/>
      <c r="FVE69" s="1"/>
      <c r="FVF69" s="1"/>
      <c r="FVG69" s="1"/>
      <c r="FVH69" s="1"/>
      <c r="FVI69" s="1"/>
      <c r="FVJ69" s="1"/>
      <c r="FVK69" s="1"/>
      <c r="FVL69" s="1"/>
      <c r="FVM69" s="1"/>
      <c r="FVN69" s="1"/>
      <c r="FVO69" s="1"/>
      <c r="FVP69" s="1"/>
      <c r="FVQ69" s="1"/>
      <c r="FVR69" s="1"/>
      <c r="FVS69" s="1"/>
      <c r="FVT69" s="1"/>
      <c r="FVU69" s="1"/>
      <c r="FVV69" s="1"/>
      <c r="FVW69" s="1"/>
      <c r="FVX69" s="1"/>
      <c r="FVY69" s="1"/>
      <c r="FVZ69" s="1"/>
      <c r="FWA69" s="1"/>
      <c r="FWB69" s="1"/>
      <c r="FWC69" s="1"/>
      <c r="FWD69" s="1"/>
      <c r="FWE69" s="1"/>
      <c r="FWF69" s="1"/>
      <c r="FWG69" s="1"/>
      <c r="FWH69" s="1"/>
      <c r="FWI69" s="1"/>
      <c r="FWJ69" s="1"/>
      <c r="FWK69" s="1"/>
      <c r="FWL69" s="1"/>
      <c r="FWM69" s="1"/>
      <c r="FWN69" s="1"/>
      <c r="FWO69" s="1"/>
      <c r="FWP69" s="1"/>
      <c r="FWQ69" s="1"/>
      <c r="FWR69" s="1"/>
      <c r="FWS69" s="1"/>
      <c r="FWT69" s="1"/>
      <c r="FWU69" s="1"/>
      <c r="FWV69" s="1"/>
      <c r="FWW69" s="1"/>
      <c r="FWX69" s="1"/>
      <c r="FWY69" s="1"/>
      <c r="FWZ69" s="1"/>
      <c r="FXA69" s="1"/>
      <c r="FXB69" s="1"/>
      <c r="FXC69" s="1"/>
      <c r="FXD69" s="1"/>
      <c r="FXE69" s="1"/>
      <c r="FXF69" s="1"/>
      <c r="FXG69" s="1"/>
      <c r="FXH69" s="1"/>
      <c r="FXI69" s="1"/>
      <c r="FXJ69" s="1"/>
      <c r="FXK69" s="1"/>
      <c r="FXL69" s="1"/>
      <c r="FXM69" s="1"/>
      <c r="FXN69" s="1"/>
      <c r="FXO69" s="1"/>
      <c r="FXP69" s="1"/>
      <c r="FXQ69" s="1"/>
      <c r="FXR69" s="1"/>
      <c r="FXS69" s="1"/>
      <c r="FXT69" s="1"/>
      <c r="FXU69" s="1"/>
      <c r="FXV69" s="1"/>
      <c r="FXW69" s="1"/>
      <c r="FXX69" s="1"/>
      <c r="FXY69" s="1"/>
      <c r="FXZ69" s="1"/>
      <c r="FYA69" s="1"/>
      <c r="FYB69" s="1"/>
      <c r="FYC69" s="1"/>
      <c r="FYD69" s="1"/>
      <c r="FYE69" s="1"/>
      <c r="FYF69" s="1"/>
      <c r="FYG69" s="1"/>
      <c r="FYH69" s="1"/>
      <c r="FYI69" s="1"/>
      <c r="FYJ69" s="1"/>
      <c r="FYK69" s="1"/>
      <c r="FYL69" s="1"/>
      <c r="FYM69" s="1"/>
      <c r="FYN69" s="1"/>
      <c r="FYO69" s="1"/>
      <c r="FYP69" s="1"/>
      <c r="FYQ69" s="1"/>
      <c r="FYR69" s="1"/>
      <c r="FYS69" s="1"/>
      <c r="FYT69" s="1"/>
      <c r="FYU69" s="1"/>
      <c r="FYV69" s="1"/>
      <c r="FYW69" s="1"/>
      <c r="FYX69" s="1"/>
      <c r="FYY69" s="1"/>
      <c r="FYZ69" s="1"/>
      <c r="FZA69" s="1"/>
      <c r="FZB69" s="1"/>
      <c r="FZC69" s="1"/>
      <c r="FZD69" s="1"/>
      <c r="FZE69" s="1"/>
      <c r="FZF69" s="1"/>
      <c r="FZG69" s="1"/>
      <c r="FZH69" s="1"/>
      <c r="FZI69" s="1"/>
      <c r="FZJ69" s="1"/>
      <c r="FZK69" s="1"/>
      <c r="FZL69" s="1"/>
      <c r="FZM69" s="1"/>
      <c r="FZN69" s="1"/>
      <c r="FZO69" s="1"/>
      <c r="FZP69" s="1"/>
      <c r="FZQ69" s="1"/>
      <c r="FZR69" s="1"/>
      <c r="FZS69" s="1"/>
      <c r="FZT69" s="1"/>
      <c r="FZU69" s="1"/>
      <c r="FZV69" s="1"/>
      <c r="FZW69" s="1"/>
      <c r="FZX69" s="1"/>
      <c r="FZY69" s="1"/>
      <c r="FZZ69" s="1"/>
      <c r="GAA69" s="1"/>
      <c r="GAB69" s="1"/>
      <c r="GAC69" s="1"/>
      <c r="GAD69" s="1"/>
      <c r="GAE69" s="1"/>
      <c r="GAF69" s="1"/>
      <c r="GAG69" s="1"/>
      <c r="GAH69" s="1"/>
      <c r="GAI69" s="1"/>
      <c r="GAJ69" s="1"/>
      <c r="GAK69" s="1"/>
      <c r="GAL69" s="1"/>
      <c r="GAM69" s="1"/>
      <c r="GAN69" s="1"/>
      <c r="GAO69" s="1"/>
      <c r="GAP69" s="1"/>
      <c r="GAQ69" s="1"/>
      <c r="GAR69" s="1"/>
      <c r="GAS69" s="1"/>
      <c r="GAT69" s="1"/>
      <c r="GAU69" s="1"/>
      <c r="GAV69" s="1"/>
      <c r="GAW69" s="1"/>
      <c r="GAX69" s="1"/>
      <c r="GAY69" s="1"/>
      <c r="GAZ69" s="1"/>
      <c r="GBA69" s="1"/>
      <c r="GBB69" s="1"/>
      <c r="GBC69" s="1"/>
      <c r="GBD69" s="1"/>
      <c r="GBE69" s="1"/>
      <c r="GBF69" s="1"/>
      <c r="GBG69" s="1"/>
      <c r="GBH69" s="1"/>
      <c r="GBI69" s="1"/>
      <c r="GBJ69" s="1"/>
      <c r="GBK69" s="1"/>
      <c r="GBL69" s="1"/>
      <c r="GBM69" s="1"/>
      <c r="GBN69" s="1"/>
      <c r="GBO69" s="1"/>
      <c r="GBP69" s="1"/>
      <c r="GBQ69" s="1"/>
      <c r="GBR69" s="1"/>
      <c r="GBS69" s="1"/>
      <c r="GBT69" s="1"/>
      <c r="GBU69" s="1"/>
      <c r="GBV69" s="1"/>
      <c r="GBW69" s="1"/>
      <c r="GBX69" s="1"/>
      <c r="GBY69" s="1"/>
      <c r="GBZ69" s="1"/>
      <c r="GCA69" s="1"/>
      <c r="GCB69" s="1"/>
      <c r="GCC69" s="1"/>
      <c r="GCD69" s="1"/>
      <c r="GCE69" s="1"/>
      <c r="GCF69" s="1"/>
      <c r="GCG69" s="1"/>
      <c r="GCH69" s="1"/>
      <c r="GCI69" s="1"/>
      <c r="GCJ69" s="1"/>
      <c r="GCK69" s="1"/>
      <c r="GCL69" s="1"/>
      <c r="GCM69" s="1"/>
      <c r="GCN69" s="1"/>
      <c r="GCO69" s="1"/>
      <c r="GCP69" s="1"/>
      <c r="GCQ69" s="1"/>
      <c r="GCR69" s="1"/>
      <c r="GCS69" s="1"/>
      <c r="GCT69" s="1"/>
      <c r="GCU69" s="1"/>
      <c r="GCV69" s="1"/>
      <c r="GCW69" s="1"/>
      <c r="GCX69" s="1"/>
      <c r="GCY69" s="1"/>
      <c r="GCZ69" s="1"/>
      <c r="GDA69" s="1"/>
      <c r="GDB69" s="1"/>
      <c r="GDC69" s="1"/>
      <c r="GDD69" s="1"/>
      <c r="GDE69" s="1"/>
      <c r="GDF69" s="1"/>
      <c r="GDG69" s="1"/>
      <c r="GDH69" s="1"/>
      <c r="GDI69" s="1"/>
      <c r="GDJ69" s="1"/>
      <c r="GDK69" s="1"/>
      <c r="GDL69" s="1"/>
      <c r="GDM69" s="1"/>
      <c r="GDN69" s="1"/>
      <c r="GDO69" s="1"/>
      <c r="GDP69" s="1"/>
      <c r="GDQ69" s="1"/>
      <c r="GDR69" s="1"/>
      <c r="GDS69" s="1"/>
      <c r="GDT69" s="1"/>
      <c r="GDU69" s="1"/>
      <c r="GDV69" s="1"/>
      <c r="GDW69" s="1"/>
      <c r="GDX69" s="1"/>
      <c r="GDY69" s="1"/>
      <c r="GDZ69" s="1"/>
      <c r="GEA69" s="1"/>
      <c r="GEB69" s="1"/>
      <c r="GEC69" s="1"/>
      <c r="GED69" s="1"/>
      <c r="GEE69" s="1"/>
      <c r="GEF69" s="1"/>
      <c r="GEG69" s="1"/>
      <c r="GEH69" s="1"/>
      <c r="GEI69" s="1"/>
      <c r="GEJ69" s="1"/>
      <c r="GEK69" s="1"/>
      <c r="GEL69" s="1"/>
      <c r="GEM69" s="1"/>
      <c r="GEN69" s="1"/>
      <c r="GEO69" s="1"/>
      <c r="GEP69" s="1"/>
      <c r="GEQ69" s="1"/>
      <c r="GER69" s="1"/>
      <c r="GES69" s="1"/>
      <c r="GET69" s="1"/>
      <c r="GEU69" s="1"/>
      <c r="GEV69" s="1"/>
      <c r="GEW69" s="1"/>
      <c r="GEX69" s="1"/>
      <c r="GEY69" s="1"/>
      <c r="GEZ69" s="1"/>
      <c r="GFA69" s="1"/>
      <c r="GFB69" s="1"/>
      <c r="GFC69" s="1"/>
      <c r="GFD69" s="1"/>
      <c r="GFE69" s="1"/>
      <c r="GFF69" s="1"/>
      <c r="GFG69" s="1"/>
      <c r="GFH69" s="1"/>
      <c r="GFI69" s="1"/>
      <c r="GFJ69" s="1"/>
      <c r="GFK69" s="1"/>
      <c r="GFL69" s="1"/>
      <c r="GFM69" s="1"/>
      <c r="GFN69" s="1"/>
      <c r="GFO69" s="1"/>
      <c r="GFP69" s="1"/>
      <c r="GFQ69" s="1"/>
      <c r="GFR69" s="1"/>
      <c r="GFS69" s="1"/>
      <c r="GFT69" s="1"/>
      <c r="GFU69" s="1"/>
      <c r="GFV69" s="1"/>
      <c r="GFW69" s="1"/>
      <c r="GFX69" s="1"/>
      <c r="GFY69" s="1"/>
      <c r="GFZ69" s="1"/>
      <c r="GGA69" s="1"/>
      <c r="GGB69" s="1"/>
      <c r="GGC69" s="1"/>
      <c r="GGD69" s="1"/>
      <c r="GGE69" s="1"/>
      <c r="GGF69" s="1"/>
      <c r="GGG69" s="1"/>
      <c r="GGH69" s="1"/>
      <c r="GGI69" s="1"/>
      <c r="GGJ69" s="1"/>
      <c r="GGK69" s="1"/>
      <c r="GGL69" s="1"/>
      <c r="GGM69" s="1"/>
      <c r="GGN69" s="1"/>
      <c r="GGO69" s="1"/>
      <c r="GGP69" s="1"/>
      <c r="GGQ69" s="1"/>
      <c r="GGR69" s="1"/>
      <c r="GGS69" s="1"/>
      <c r="GGT69" s="1"/>
      <c r="GGU69" s="1"/>
      <c r="GGV69" s="1"/>
      <c r="GGW69" s="1"/>
      <c r="GGX69" s="1"/>
      <c r="GGY69" s="1"/>
      <c r="GGZ69" s="1"/>
      <c r="GHA69" s="1"/>
      <c r="GHB69" s="1"/>
      <c r="GHC69" s="1"/>
      <c r="GHD69" s="1"/>
      <c r="GHE69" s="1"/>
      <c r="GHF69" s="1"/>
      <c r="GHG69" s="1"/>
      <c r="GHH69" s="1"/>
      <c r="GHI69" s="1"/>
      <c r="GHJ69" s="1"/>
      <c r="GHK69" s="1"/>
      <c r="GHL69" s="1"/>
      <c r="GHM69" s="1"/>
      <c r="GHN69" s="1"/>
      <c r="GHO69" s="1"/>
      <c r="GHP69" s="1"/>
      <c r="GHQ69" s="1"/>
      <c r="GHR69" s="1"/>
      <c r="GHS69" s="1"/>
      <c r="GHT69" s="1"/>
      <c r="GHU69" s="1"/>
      <c r="GHV69" s="1"/>
      <c r="GHW69" s="1"/>
      <c r="GHX69" s="1"/>
      <c r="GHY69" s="1"/>
      <c r="GHZ69" s="1"/>
      <c r="GIA69" s="1"/>
      <c r="GIB69" s="1"/>
      <c r="GIC69" s="1"/>
      <c r="GID69" s="1"/>
      <c r="GIE69" s="1"/>
      <c r="GIF69" s="1"/>
      <c r="GIG69" s="1"/>
      <c r="GIH69" s="1"/>
      <c r="GII69" s="1"/>
      <c r="GIJ69" s="1"/>
      <c r="GIK69" s="1"/>
      <c r="GIL69" s="1"/>
      <c r="GIM69" s="1"/>
      <c r="GIN69" s="1"/>
      <c r="GIO69" s="1"/>
      <c r="GIP69" s="1"/>
      <c r="GIQ69" s="1"/>
      <c r="GIR69" s="1"/>
      <c r="GIS69" s="1"/>
      <c r="GIT69" s="1"/>
      <c r="GIU69" s="1"/>
      <c r="GIV69" s="1"/>
      <c r="GIW69" s="1"/>
      <c r="GIX69" s="1"/>
      <c r="GIY69" s="1"/>
      <c r="GIZ69" s="1"/>
      <c r="GJA69" s="1"/>
      <c r="GJB69" s="1"/>
      <c r="GJC69" s="1"/>
      <c r="GJD69" s="1"/>
      <c r="GJE69" s="1"/>
      <c r="GJF69" s="1"/>
      <c r="GJG69" s="1"/>
      <c r="GJH69" s="1"/>
      <c r="GJI69" s="1"/>
      <c r="GJJ69" s="1"/>
      <c r="GJK69" s="1"/>
      <c r="GJL69" s="1"/>
      <c r="GJM69" s="1"/>
      <c r="GJN69" s="1"/>
      <c r="GJO69" s="1"/>
      <c r="GJP69" s="1"/>
      <c r="GJQ69" s="1"/>
      <c r="GJR69" s="1"/>
      <c r="GJS69" s="1"/>
      <c r="GJT69" s="1"/>
      <c r="GJU69" s="1"/>
      <c r="GJV69" s="1"/>
      <c r="GJW69" s="1"/>
      <c r="GJX69" s="1"/>
      <c r="GJY69" s="1"/>
      <c r="GJZ69" s="1"/>
      <c r="GKA69" s="1"/>
      <c r="GKB69" s="1"/>
      <c r="GKC69" s="1"/>
      <c r="GKD69" s="1"/>
      <c r="GKE69" s="1"/>
      <c r="GKF69" s="1"/>
      <c r="GKG69" s="1"/>
      <c r="GKH69" s="1"/>
      <c r="GKI69" s="1"/>
      <c r="GKJ69" s="1"/>
      <c r="GKK69" s="1"/>
      <c r="GKL69" s="1"/>
      <c r="GKM69" s="1"/>
      <c r="GKN69" s="1"/>
      <c r="GKO69" s="1"/>
      <c r="GKP69" s="1"/>
      <c r="GKQ69" s="1"/>
      <c r="GKR69" s="1"/>
      <c r="GKS69" s="1"/>
      <c r="GKT69" s="1"/>
      <c r="GKU69" s="1"/>
      <c r="GKV69" s="1"/>
      <c r="GKW69" s="1"/>
      <c r="GKX69" s="1"/>
      <c r="GKY69" s="1"/>
      <c r="GKZ69" s="1"/>
      <c r="GLA69" s="1"/>
      <c r="GLB69" s="1"/>
      <c r="GLC69" s="1"/>
      <c r="GLD69" s="1"/>
      <c r="GLE69" s="1"/>
      <c r="GLF69" s="1"/>
      <c r="GLG69" s="1"/>
      <c r="GLH69" s="1"/>
      <c r="GLI69" s="1"/>
      <c r="GLJ69" s="1"/>
      <c r="GLK69" s="1"/>
      <c r="GLL69" s="1"/>
      <c r="GLM69" s="1"/>
      <c r="GLN69" s="1"/>
      <c r="GLO69" s="1"/>
      <c r="GLP69" s="1"/>
      <c r="GLQ69" s="1"/>
      <c r="GLR69" s="1"/>
      <c r="GLS69" s="1"/>
      <c r="GLT69" s="1"/>
      <c r="GLU69" s="1"/>
      <c r="GLV69" s="1"/>
      <c r="GLW69" s="1"/>
      <c r="GLX69" s="1"/>
      <c r="GLY69" s="1"/>
      <c r="GLZ69" s="1"/>
      <c r="GMA69" s="1"/>
      <c r="GMB69" s="1"/>
      <c r="GMC69" s="1"/>
      <c r="GMD69" s="1"/>
      <c r="GME69" s="1"/>
      <c r="GMF69" s="1"/>
      <c r="GMG69" s="1"/>
      <c r="GMH69" s="1"/>
      <c r="GMI69" s="1"/>
      <c r="GMJ69" s="1"/>
      <c r="GMK69" s="1"/>
      <c r="GML69" s="1"/>
      <c r="GMM69" s="1"/>
      <c r="GMN69" s="1"/>
      <c r="GMO69" s="1"/>
      <c r="GMP69" s="1"/>
      <c r="GMQ69" s="1"/>
      <c r="GMR69" s="1"/>
      <c r="GMS69" s="1"/>
      <c r="GMT69" s="1"/>
      <c r="GMU69" s="1"/>
      <c r="GMV69" s="1"/>
      <c r="GMW69" s="1"/>
      <c r="GMX69" s="1"/>
      <c r="GMY69" s="1"/>
      <c r="GMZ69" s="1"/>
      <c r="GNA69" s="1"/>
      <c r="GNB69" s="1"/>
      <c r="GNC69" s="1"/>
      <c r="GND69" s="1"/>
      <c r="GNE69" s="1"/>
      <c r="GNF69" s="1"/>
      <c r="GNG69" s="1"/>
      <c r="GNH69" s="1"/>
      <c r="GNI69" s="1"/>
      <c r="GNJ69" s="1"/>
      <c r="GNK69" s="1"/>
      <c r="GNL69" s="1"/>
      <c r="GNM69" s="1"/>
      <c r="GNN69" s="1"/>
      <c r="GNO69" s="1"/>
      <c r="GNP69" s="1"/>
      <c r="GNQ69" s="1"/>
      <c r="GNR69" s="1"/>
      <c r="GNS69" s="1"/>
      <c r="GNT69" s="1"/>
      <c r="GNU69" s="1"/>
      <c r="GNV69" s="1"/>
      <c r="GNW69" s="1"/>
      <c r="GNX69" s="1"/>
      <c r="GNY69" s="1"/>
      <c r="GNZ69" s="1"/>
      <c r="GOA69" s="1"/>
      <c r="GOB69" s="1"/>
      <c r="GOC69" s="1"/>
      <c r="GOD69" s="1"/>
      <c r="GOE69" s="1"/>
      <c r="GOF69" s="1"/>
      <c r="GOG69" s="1"/>
      <c r="GOH69" s="1"/>
      <c r="GOI69" s="1"/>
      <c r="GOJ69" s="1"/>
      <c r="GOK69" s="1"/>
      <c r="GOL69" s="1"/>
      <c r="GOM69" s="1"/>
      <c r="GON69" s="1"/>
      <c r="GOO69" s="1"/>
      <c r="GOP69" s="1"/>
      <c r="GOQ69" s="1"/>
      <c r="GOR69" s="1"/>
      <c r="GOS69" s="1"/>
      <c r="GOT69" s="1"/>
      <c r="GOU69" s="1"/>
      <c r="GOV69" s="1"/>
      <c r="GOW69" s="1"/>
      <c r="GOX69" s="1"/>
      <c r="GOY69" s="1"/>
      <c r="GOZ69" s="1"/>
      <c r="GPA69" s="1"/>
      <c r="GPB69" s="1"/>
      <c r="GPC69" s="1"/>
      <c r="GPD69" s="1"/>
      <c r="GPE69" s="1"/>
      <c r="GPF69" s="1"/>
      <c r="GPG69" s="1"/>
      <c r="GPH69" s="1"/>
      <c r="GPI69" s="1"/>
      <c r="GPJ69" s="1"/>
      <c r="GPK69" s="1"/>
      <c r="GPL69" s="1"/>
      <c r="GPM69" s="1"/>
      <c r="GPN69" s="1"/>
      <c r="GPO69" s="1"/>
      <c r="GPP69" s="1"/>
      <c r="GPQ69" s="1"/>
      <c r="GPR69" s="1"/>
      <c r="GPS69" s="1"/>
      <c r="GPT69" s="1"/>
      <c r="GPU69" s="1"/>
      <c r="GPV69" s="1"/>
      <c r="GPW69" s="1"/>
      <c r="GPX69" s="1"/>
      <c r="GPY69" s="1"/>
      <c r="GPZ69" s="1"/>
      <c r="GQA69" s="1"/>
      <c r="GQB69" s="1"/>
      <c r="GQC69" s="1"/>
      <c r="GQD69" s="1"/>
      <c r="GQE69" s="1"/>
      <c r="GQF69" s="1"/>
      <c r="GQG69" s="1"/>
      <c r="GQH69" s="1"/>
      <c r="GQI69" s="1"/>
      <c r="GQJ69" s="1"/>
      <c r="GQK69" s="1"/>
      <c r="GQL69" s="1"/>
      <c r="GQM69" s="1"/>
      <c r="GQN69" s="1"/>
      <c r="GQO69" s="1"/>
      <c r="GQP69" s="1"/>
      <c r="GQQ69" s="1"/>
      <c r="GQR69" s="1"/>
      <c r="GQS69" s="1"/>
      <c r="GQT69" s="1"/>
      <c r="GQU69" s="1"/>
      <c r="GQV69" s="1"/>
      <c r="GQW69" s="1"/>
      <c r="GQX69" s="1"/>
      <c r="GQY69" s="1"/>
      <c r="GQZ69" s="1"/>
      <c r="GRA69" s="1"/>
      <c r="GRB69" s="1"/>
      <c r="GRC69" s="1"/>
      <c r="GRD69" s="1"/>
      <c r="GRE69" s="1"/>
      <c r="GRF69" s="1"/>
      <c r="GRG69" s="1"/>
      <c r="GRH69" s="1"/>
      <c r="GRI69" s="1"/>
      <c r="GRJ69" s="1"/>
      <c r="GRK69" s="1"/>
      <c r="GRL69" s="1"/>
      <c r="GRM69" s="1"/>
      <c r="GRN69" s="1"/>
      <c r="GRO69" s="1"/>
      <c r="GRP69" s="1"/>
      <c r="GRQ69" s="1"/>
      <c r="GRR69" s="1"/>
      <c r="GRS69" s="1"/>
      <c r="GRT69" s="1"/>
      <c r="GRU69" s="1"/>
      <c r="GRV69" s="1"/>
      <c r="GRW69" s="1"/>
      <c r="GRX69" s="1"/>
      <c r="GRY69" s="1"/>
      <c r="GRZ69" s="1"/>
      <c r="GSA69" s="1"/>
      <c r="GSB69" s="1"/>
      <c r="GSC69" s="1"/>
      <c r="GSD69" s="1"/>
      <c r="GSE69" s="1"/>
      <c r="GSF69" s="1"/>
      <c r="GSG69" s="1"/>
      <c r="GSH69" s="1"/>
      <c r="GSI69" s="1"/>
      <c r="GSJ69" s="1"/>
      <c r="GSK69" s="1"/>
      <c r="GSL69" s="1"/>
      <c r="GSM69" s="1"/>
      <c r="GSN69" s="1"/>
      <c r="GSO69" s="1"/>
      <c r="GSP69" s="1"/>
      <c r="GSQ69" s="1"/>
      <c r="GSR69" s="1"/>
      <c r="GSS69" s="1"/>
      <c r="GST69" s="1"/>
      <c r="GSU69" s="1"/>
      <c r="GSV69" s="1"/>
      <c r="GSW69" s="1"/>
      <c r="GSX69" s="1"/>
      <c r="GSY69" s="1"/>
      <c r="GSZ69" s="1"/>
      <c r="GTA69" s="1"/>
      <c r="GTB69" s="1"/>
      <c r="GTC69" s="1"/>
      <c r="GTD69" s="1"/>
      <c r="GTE69" s="1"/>
      <c r="GTF69" s="1"/>
      <c r="GTG69" s="1"/>
      <c r="GTH69" s="1"/>
      <c r="GTI69" s="1"/>
      <c r="GTJ69" s="1"/>
      <c r="GTK69" s="1"/>
      <c r="GTL69" s="1"/>
      <c r="GTM69" s="1"/>
      <c r="GTN69" s="1"/>
      <c r="GTO69" s="1"/>
      <c r="GTP69" s="1"/>
      <c r="GTQ69" s="1"/>
      <c r="GTR69" s="1"/>
      <c r="GTS69" s="1"/>
      <c r="GTT69" s="1"/>
      <c r="GTU69" s="1"/>
      <c r="GTV69" s="1"/>
      <c r="GTW69" s="1"/>
      <c r="GTX69" s="1"/>
      <c r="GTY69" s="1"/>
      <c r="GTZ69" s="1"/>
      <c r="GUA69" s="1"/>
      <c r="GUB69" s="1"/>
      <c r="GUC69" s="1"/>
      <c r="GUD69" s="1"/>
      <c r="GUE69" s="1"/>
      <c r="GUF69" s="1"/>
      <c r="GUG69" s="1"/>
      <c r="GUH69" s="1"/>
      <c r="GUI69" s="1"/>
      <c r="GUJ69" s="1"/>
      <c r="GUK69" s="1"/>
      <c r="GUL69" s="1"/>
      <c r="GUM69" s="1"/>
      <c r="GUN69" s="1"/>
      <c r="GUO69" s="1"/>
      <c r="GUP69" s="1"/>
      <c r="GUQ69" s="1"/>
      <c r="GUR69" s="1"/>
      <c r="GUS69" s="1"/>
      <c r="GUT69" s="1"/>
      <c r="GUU69" s="1"/>
      <c r="GUV69" s="1"/>
      <c r="GUW69" s="1"/>
      <c r="GUX69" s="1"/>
      <c r="GUY69" s="1"/>
      <c r="GUZ69" s="1"/>
      <c r="GVA69" s="1"/>
      <c r="GVB69" s="1"/>
      <c r="GVC69" s="1"/>
      <c r="GVD69" s="1"/>
      <c r="GVE69" s="1"/>
      <c r="GVF69" s="1"/>
      <c r="GVG69" s="1"/>
      <c r="GVH69" s="1"/>
      <c r="GVI69" s="1"/>
      <c r="GVJ69" s="1"/>
      <c r="GVK69" s="1"/>
      <c r="GVL69" s="1"/>
      <c r="GVM69" s="1"/>
      <c r="GVN69" s="1"/>
      <c r="GVO69" s="1"/>
      <c r="GVP69" s="1"/>
      <c r="GVQ69" s="1"/>
      <c r="GVR69" s="1"/>
      <c r="GVS69" s="1"/>
      <c r="GVT69" s="1"/>
      <c r="GVU69" s="1"/>
      <c r="GVV69" s="1"/>
      <c r="GVW69" s="1"/>
      <c r="GVX69" s="1"/>
      <c r="GVY69" s="1"/>
      <c r="GVZ69" s="1"/>
      <c r="GWA69" s="1"/>
      <c r="GWB69" s="1"/>
      <c r="GWC69" s="1"/>
      <c r="GWD69" s="1"/>
      <c r="GWE69" s="1"/>
      <c r="GWF69" s="1"/>
      <c r="GWG69" s="1"/>
      <c r="GWH69" s="1"/>
      <c r="GWI69" s="1"/>
      <c r="GWJ69" s="1"/>
      <c r="GWK69" s="1"/>
      <c r="GWL69" s="1"/>
      <c r="GWM69" s="1"/>
      <c r="GWN69" s="1"/>
      <c r="GWO69" s="1"/>
      <c r="GWP69" s="1"/>
      <c r="GWQ69" s="1"/>
      <c r="GWR69" s="1"/>
      <c r="GWS69" s="1"/>
      <c r="GWT69" s="1"/>
      <c r="GWU69" s="1"/>
      <c r="GWV69" s="1"/>
      <c r="GWW69" s="1"/>
      <c r="GWX69" s="1"/>
      <c r="GWY69" s="1"/>
      <c r="GWZ69" s="1"/>
      <c r="GXA69" s="1"/>
      <c r="GXB69" s="1"/>
      <c r="GXC69" s="1"/>
      <c r="GXD69" s="1"/>
      <c r="GXE69" s="1"/>
      <c r="GXF69" s="1"/>
      <c r="GXG69" s="1"/>
      <c r="GXH69" s="1"/>
      <c r="GXI69" s="1"/>
      <c r="GXJ69" s="1"/>
      <c r="GXK69" s="1"/>
      <c r="GXL69" s="1"/>
      <c r="GXM69" s="1"/>
      <c r="GXN69" s="1"/>
      <c r="GXO69" s="1"/>
      <c r="GXP69" s="1"/>
      <c r="GXQ69" s="1"/>
      <c r="GXR69" s="1"/>
      <c r="GXS69" s="1"/>
      <c r="GXT69" s="1"/>
      <c r="GXU69" s="1"/>
      <c r="GXV69" s="1"/>
      <c r="GXW69" s="1"/>
      <c r="GXX69" s="1"/>
      <c r="GXY69" s="1"/>
      <c r="GXZ69" s="1"/>
      <c r="GYA69" s="1"/>
      <c r="GYB69" s="1"/>
      <c r="GYC69" s="1"/>
      <c r="GYD69" s="1"/>
      <c r="GYE69" s="1"/>
      <c r="GYF69" s="1"/>
      <c r="GYG69" s="1"/>
      <c r="GYH69" s="1"/>
      <c r="GYI69" s="1"/>
      <c r="GYJ69" s="1"/>
      <c r="GYK69" s="1"/>
      <c r="GYL69" s="1"/>
      <c r="GYM69" s="1"/>
      <c r="GYN69" s="1"/>
      <c r="GYO69" s="1"/>
      <c r="GYP69" s="1"/>
      <c r="GYQ69" s="1"/>
      <c r="GYR69" s="1"/>
      <c r="GYS69" s="1"/>
      <c r="GYT69" s="1"/>
      <c r="GYU69" s="1"/>
      <c r="GYV69" s="1"/>
      <c r="GYW69" s="1"/>
      <c r="GYX69" s="1"/>
      <c r="GYY69" s="1"/>
      <c r="GYZ69" s="1"/>
      <c r="GZA69" s="1"/>
      <c r="GZB69" s="1"/>
      <c r="GZC69" s="1"/>
      <c r="GZD69" s="1"/>
      <c r="GZE69" s="1"/>
      <c r="GZF69" s="1"/>
      <c r="GZG69" s="1"/>
      <c r="GZH69" s="1"/>
      <c r="GZI69" s="1"/>
      <c r="GZJ69" s="1"/>
      <c r="GZK69" s="1"/>
      <c r="GZL69" s="1"/>
      <c r="GZM69" s="1"/>
      <c r="GZN69" s="1"/>
      <c r="GZO69" s="1"/>
      <c r="GZP69" s="1"/>
      <c r="GZQ69" s="1"/>
      <c r="GZR69" s="1"/>
      <c r="GZS69" s="1"/>
      <c r="GZT69" s="1"/>
      <c r="GZU69" s="1"/>
      <c r="GZV69" s="1"/>
      <c r="GZW69" s="1"/>
      <c r="GZX69" s="1"/>
      <c r="GZY69" s="1"/>
      <c r="GZZ69" s="1"/>
      <c r="HAA69" s="1"/>
      <c r="HAB69" s="1"/>
      <c r="HAC69" s="1"/>
      <c r="HAD69" s="1"/>
      <c r="HAE69" s="1"/>
      <c r="HAF69" s="1"/>
      <c r="HAG69" s="1"/>
      <c r="HAH69" s="1"/>
      <c r="HAI69" s="1"/>
      <c r="HAJ69" s="1"/>
      <c r="HAK69" s="1"/>
      <c r="HAL69" s="1"/>
      <c r="HAM69" s="1"/>
      <c r="HAN69" s="1"/>
      <c r="HAO69" s="1"/>
      <c r="HAP69" s="1"/>
      <c r="HAQ69" s="1"/>
      <c r="HAR69" s="1"/>
      <c r="HAS69" s="1"/>
      <c r="HAT69" s="1"/>
      <c r="HAU69" s="1"/>
      <c r="HAV69" s="1"/>
      <c r="HAW69" s="1"/>
      <c r="HAX69" s="1"/>
      <c r="HAY69" s="1"/>
      <c r="HAZ69" s="1"/>
      <c r="HBA69" s="1"/>
      <c r="HBB69" s="1"/>
      <c r="HBC69" s="1"/>
      <c r="HBD69" s="1"/>
      <c r="HBE69" s="1"/>
      <c r="HBF69" s="1"/>
      <c r="HBG69" s="1"/>
      <c r="HBH69" s="1"/>
      <c r="HBI69" s="1"/>
      <c r="HBJ69" s="1"/>
      <c r="HBK69" s="1"/>
      <c r="HBL69" s="1"/>
      <c r="HBM69" s="1"/>
      <c r="HBN69" s="1"/>
      <c r="HBO69" s="1"/>
      <c r="HBP69" s="1"/>
      <c r="HBQ69" s="1"/>
      <c r="HBR69" s="1"/>
      <c r="HBS69" s="1"/>
      <c r="HBT69" s="1"/>
      <c r="HBU69" s="1"/>
      <c r="HBV69" s="1"/>
      <c r="HBW69" s="1"/>
      <c r="HBX69" s="1"/>
      <c r="HBY69" s="1"/>
      <c r="HBZ69" s="1"/>
      <c r="HCA69" s="1"/>
      <c r="HCB69" s="1"/>
      <c r="HCC69" s="1"/>
      <c r="HCD69" s="1"/>
      <c r="HCE69" s="1"/>
      <c r="HCF69" s="1"/>
      <c r="HCG69" s="1"/>
      <c r="HCH69" s="1"/>
      <c r="HCI69" s="1"/>
      <c r="HCJ69" s="1"/>
      <c r="HCK69" s="1"/>
      <c r="HCL69" s="1"/>
      <c r="HCM69" s="1"/>
      <c r="HCN69" s="1"/>
      <c r="HCO69" s="1"/>
      <c r="HCP69" s="1"/>
      <c r="HCQ69" s="1"/>
      <c r="HCR69" s="1"/>
      <c r="HCS69" s="1"/>
      <c r="HCT69" s="1"/>
      <c r="HCU69" s="1"/>
      <c r="HCV69" s="1"/>
      <c r="HCW69" s="1"/>
      <c r="HCX69" s="1"/>
      <c r="HCY69" s="1"/>
      <c r="HCZ69" s="1"/>
      <c r="HDA69" s="1"/>
      <c r="HDB69" s="1"/>
      <c r="HDC69" s="1"/>
      <c r="HDD69" s="1"/>
      <c r="HDE69" s="1"/>
      <c r="HDF69" s="1"/>
      <c r="HDG69" s="1"/>
      <c r="HDH69" s="1"/>
      <c r="HDI69" s="1"/>
      <c r="HDJ69" s="1"/>
      <c r="HDK69" s="1"/>
      <c r="HDL69" s="1"/>
      <c r="HDM69" s="1"/>
      <c r="HDN69" s="1"/>
      <c r="HDO69" s="1"/>
      <c r="HDP69" s="1"/>
      <c r="HDQ69" s="1"/>
      <c r="HDR69" s="1"/>
      <c r="HDS69" s="1"/>
      <c r="HDT69" s="1"/>
      <c r="HDU69" s="1"/>
      <c r="HDV69" s="1"/>
      <c r="HDW69" s="1"/>
      <c r="HDX69" s="1"/>
      <c r="HDY69" s="1"/>
      <c r="HDZ69" s="1"/>
      <c r="HEA69" s="1"/>
      <c r="HEB69" s="1"/>
      <c r="HEC69" s="1"/>
      <c r="HED69" s="1"/>
      <c r="HEE69" s="1"/>
      <c r="HEF69" s="1"/>
      <c r="HEG69" s="1"/>
      <c r="HEH69" s="1"/>
      <c r="HEI69" s="1"/>
      <c r="HEJ69" s="1"/>
      <c r="HEK69" s="1"/>
      <c r="HEL69" s="1"/>
      <c r="HEM69" s="1"/>
      <c r="HEN69" s="1"/>
      <c r="HEO69" s="1"/>
      <c r="HEP69" s="1"/>
      <c r="HEQ69" s="1"/>
      <c r="HER69" s="1"/>
      <c r="HES69" s="1"/>
      <c r="HET69" s="1"/>
      <c r="HEU69" s="1"/>
      <c r="HEV69" s="1"/>
      <c r="HEW69" s="1"/>
      <c r="HEX69" s="1"/>
      <c r="HEY69" s="1"/>
      <c r="HEZ69" s="1"/>
      <c r="HFA69" s="1"/>
      <c r="HFB69" s="1"/>
      <c r="HFC69" s="1"/>
      <c r="HFD69" s="1"/>
      <c r="HFE69" s="1"/>
      <c r="HFF69" s="1"/>
      <c r="HFG69" s="1"/>
      <c r="HFH69" s="1"/>
      <c r="HFI69" s="1"/>
      <c r="HFJ69" s="1"/>
      <c r="HFK69" s="1"/>
      <c r="HFL69" s="1"/>
      <c r="HFM69" s="1"/>
      <c r="HFN69" s="1"/>
      <c r="HFO69" s="1"/>
      <c r="HFP69" s="1"/>
      <c r="HFQ69" s="1"/>
      <c r="HFR69" s="1"/>
      <c r="HFS69" s="1"/>
      <c r="HFT69" s="1"/>
      <c r="HFU69" s="1"/>
      <c r="HFV69" s="1"/>
      <c r="HFW69" s="1"/>
      <c r="HFX69" s="1"/>
      <c r="HFY69" s="1"/>
      <c r="HFZ69" s="1"/>
      <c r="HGA69" s="1"/>
      <c r="HGB69" s="1"/>
      <c r="HGC69" s="1"/>
      <c r="HGD69" s="1"/>
      <c r="HGE69" s="1"/>
      <c r="HGF69" s="1"/>
      <c r="HGG69" s="1"/>
      <c r="HGH69" s="1"/>
      <c r="HGI69" s="1"/>
      <c r="HGJ69" s="1"/>
      <c r="HGK69" s="1"/>
      <c r="HGL69" s="1"/>
      <c r="HGM69" s="1"/>
      <c r="HGN69" s="1"/>
      <c r="HGO69" s="1"/>
      <c r="HGP69" s="1"/>
      <c r="HGQ69" s="1"/>
      <c r="HGR69" s="1"/>
      <c r="HGS69" s="1"/>
      <c r="HGT69" s="1"/>
      <c r="HGU69" s="1"/>
      <c r="HGV69" s="1"/>
      <c r="HGW69" s="1"/>
      <c r="HGX69" s="1"/>
      <c r="HGY69" s="1"/>
      <c r="HGZ69" s="1"/>
      <c r="HHA69" s="1"/>
      <c r="HHB69" s="1"/>
      <c r="HHC69" s="1"/>
      <c r="HHD69" s="1"/>
      <c r="HHE69" s="1"/>
      <c r="HHF69" s="1"/>
      <c r="HHG69" s="1"/>
      <c r="HHH69" s="1"/>
      <c r="HHI69" s="1"/>
      <c r="HHJ69" s="1"/>
      <c r="HHK69" s="1"/>
      <c r="HHL69" s="1"/>
      <c r="HHM69" s="1"/>
      <c r="HHN69" s="1"/>
      <c r="HHO69" s="1"/>
      <c r="HHP69" s="1"/>
      <c r="HHQ69" s="1"/>
      <c r="HHR69" s="1"/>
      <c r="HHS69" s="1"/>
      <c r="HHT69" s="1"/>
      <c r="HHU69" s="1"/>
      <c r="HHV69" s="1"/>
      <c r="HHW69" s="1"/>
      <c r="HHX69" s="1"/>
      <c r="HHY69" s="1"/>
      <c r="HHZ69" s="1"/>
      <c r="HIA69" s="1"/>
      <c r="HIB69" s="1"/>
      <c r="HIC69" s="1"/>
      <c r="HID69" s="1"/>
      <c r="HIE69" s="1"/>
      <c r="HIF69" s="1"/>
      <c r="HIG69" s="1"/>
      <c r="HIH69" s="1"/>
      <c r="HII69" s="1"/>
      <c r="HIJ69" s="1"/>
      <c r="HIK69" s="1"/>
      <c r="HIL69" s="1"/>
      <c r="HIM69" s="1"/>
      <c r="HIN69" s="1"/>
      <c r="HIO69" s="1"/>
      <c r="HIP69" s="1"/>
      <c r="HIQ69" s="1"/>
      <c r="HIR69" s="1"/>
      <c r="HIS69" s="1"/>
      <c r="HIT69" s="1"/>
      <c r="HIU69" s="1"/>
      <c r="HIV69" s="1"/>
      <c r="HIW69" s="1"/>
      <c r="HIX69" s="1"/>
      <c r="HIY69" s="1"/>
      <c r="HIZ69" s="1"/>
      <c r="HJA69" s="1"/>
      <c r="HJB69" s="1"/>
      <c r="HJC69" s="1"/>
      <c r="HJD69" s="1"/>
      <c r="HJE69" s="1"/>
      <c r="HJF69" s="1"/>
      <c r="HJG69" s="1"/>
      <c r="HJH69" s="1"/>
      <c r="HJI69" s="1"/>
      <c r="HJJ69" s="1"/>
      <c r="HJK69" s="1"/>
      <c r="HJL69" s="1"/>
      <c r="HJM69" s="1"/>
      <c r="HJN69" s="1"/>
      <c r="HJO69" s="1"/>
      <c r="HJP69" s="1"/>
      <c r="HJQ69" s="1"/>
      <c r="HJR69" s="1"/>
      <c r="HJS69" s="1"/>
      <c r="HJT69" s="1"/>
      <c r="HJU69" s="1"/>
      <c r="HJV69" s="1"/>
      <c r="HJW69" s="1"/>
      <c r="HJX69" s="1"/>
      <c r="HJY69" s="1"/>
      <c r="HJZ69" s="1"/>
      <c r="HKA69" s="1"/>
      <c r="HKB69" s="1"/>
      <c r="HKC69" s="1"/>
      <c r="HKD69" s="1"/>
      <c r="HKE69" s="1"/>
      <c r="HKF69" s="1"/>
      <c r="HKG69" s="1"/>
      <c r="HKH69" s="1"/>
      <c r="HKI69" s="1"/>
      <c r="HKJ69" s="1"/>
      <c r="HKK69" s="1"/>
      <c r="HKL69" s="1"/>
      <c r="HKM69" s="1"/>
      <c r="HKN69" s="1"/>
      <c r="HKO69" s="1"/>
      <c r="HKP69" s="1"/>
      <c r="HKQ69" s="1"/>
      <c r="HKR69" s="1"/>
      <c r="HKS69" s="1"/>
      <c r="HKT69" s="1"/>
      <c r="HKU69" s="1"/>
      <c r="HKV69" s="1"/>
      <c r="HKW69" s="1"/>
      <c r="HKX69" s="1"/>
      <c r="HKY69" s="1"/>
      <c r="HKZ69" s="1"/>
      <c r="HLA69" s="1"/>
      <c r="HLB69" s="1"/>
      <c r="HLC69" s="1"/>
      <c r="HLD69" s="1"/>
      <c r="HLE69" s="1"/>
      <c r="HLF69" s="1"/>
      <c r="HLG69" s="1"/>
      <c r="HLH69" s="1"/>
      <c r="HLI69" s="1"/>
      <c r="HLJ69" s="1"/>
      <c r="HLK69" s="1"/>
      <c r="HLL69" s="1"/>
      <c r="HLM69" s="1"/>
      <c r="HLN69" s="1"/>
      <c r="HLO69" s="1"/>
      <c r="HLP69" s="1"/>
      <c r="HLQ69" s="1"/>
      <c r="HLR69" s="1"/>
      <c r="HLS69" s="1"/>
      <c r="HLT69" s="1"/>
      <c r="HLU69" s="1"/>
      <c r="HLV69" s="1"/>
      <c r="HLW69" s="1"/>
      <c r="HLX69" s="1"/>
      <c r="HLY69" s="1"/>
      <c r="HLZ69" s="1"/>
      <c r="HMA69" s="1"/>
      <c r="HMB69" s="1"/>
      <c r="HMC69" s="1"/>
      <c r="HMD69" s="1"/>
      <c r="HME69" s="1"/>
      <c r="HMF69" s="1"/>
      <c r="HMG69" s="1"/>
      <c r="HMH69" s="1"/>
      <c r="HMI69" s="1"/>
      <c r="HMJ69" s="1"/>
      <c r="HMK69" s="1"/>
      <c r="HML69" s="1"/>
      <c r="HMM69" s="1"/>
      <c r="HMN69" s="1"/>
      <c r="HMO69" s="1"/>
      <c r="HMP69" s="1"/>
      <c r="HMQ69" s="1"/>
      <c r="HMR69" s="1"/>
      <c r="HMS69" s="1"/>
      <c r="HMT69" s="1"/>
      <c r="HMU69" s="1"/>
      <c r="HMV69" s="1"/>
      <c r="HMW69" s="1"/>
      <c r="HMX69" s="1"/>
      <c r="HMY69" s="1"/>
      <c r="HMZ69" s="1"/>
      <c r="HNA69" s="1"/>
      <c r="HNB69" s="1"/>
      <c r="HNC69" s="1"/>
      <c r="HND69" s="1"/>
      <c r="HNE69" s="1"/>
      <c r="HNF69" s="1"/>
      <c r="HNG69" s="1"/>
      <c r="HNH69" s="1"/>
      <c r="HNI69" s="1"/>
      <c r="HNJ69" s="1"/>
      <c r="HNK69" s="1"/>
      <c r="HNL69" s="1"/>
      <c r="HNM69" s="1"/>
      <c r="HNN69" s="1"/>
      <c r="HNO69" s="1"/>
      <c r="HNP69" s="1"/>
      <c r="HNQ69" s="1"/>
      <c r="HNR69" s="1"/>
      <c r="HNS69" s="1"/>
      <c r="HNT69" s="1"/>
      <c r="HNU69" s="1"/>
      <c r="HNV69" s="1"/>
      <c r="HNW69" s="1"/>
      <c r="HNX69" s="1"/>
      <c r="HNY69" s="1"/>
      <c r="HNZ69" s="1"/>
      <c r="HOA69" s="1"/>
      <c r="HOB69" s="1"/>
      <c r="HOC69" s="1"/>
      <c r="HOD69" s="1"/>
      <c r="HOE69" s="1"/>
      <c r="HOF69" s="1"/>
      <c r="HOG69" s="1"/>
      <c r="HOH69" s="1"/>
      <c r="HOI69" s="1"/>
      <c r="HOJ69" s="1"/>
      <c r="HOK69" s="1"/>
      <c r="HOL69" s="1"/>
      <c r="HOM69" s="1"/>
      <c r="HON69" s="1"/>
      <c r="HOO69" s="1"/>
      <c r="HOP69" s="1"/>
      <c r="HOQ69" s="1"/>
      <c r="HOR69" s="1"/>
      <c r="HOS69" s="1"/>
      <c r="HOT69" s="1"/>
      <c r="HOU69" s="1"/>
      <c r="HOV69" s="1"/>
      <c r="HOW69" s="1"/>
      <c r="HOX69" s="1"/>
      <c r="HOY69" s="1"/>
      <c r="HOZ69" s="1"/>
      <c r="HPA69" s="1"/>
      <c r="HPB69" s="1"/>
      <c r="HPC69" s="1"/>
      <c r="HPD69" s="1"/>
      <c r="HPE69" s="1"/>
      <c r="HPF69" s="1"/>
      <c r="HPG69" s="1"/>
      <c r="HPH69" s="1"/>
      <c r="HPI69" s="1"/>
      <c r="HPJ69" s="1"/>
      <c r="HPK69" s="1"/>
      <c r="HPL69" s="1"/>
      <c r="HPM69" s="1"/>
      <c r="HPN69" s="1"/>
      <c r="HPO69" s="1"/>
      <c r="HPP69" s="1"/>
      <c r="HPQ69" s="1"/>
      <c r="HPR69" s="1"/>
      <c r="HPS69" s="1"/>
      <c r="HPT69" s="1"/>
      <c r="HPU69" s="1"/>
      <c r="HPV69" s="1"/>
      <c r="HPW69" s="1"/>
      <c r="HPX69" s="1"/>
      <c r="HPY69" s="1"/>
      <c r="HPZ69" s="1"/>
      <c r="HQA69" s="1"/>
      <c r="HQB69" s="1"/>
      <c r="HQC69" s="1"/>
      <c r="HQD69" s="1"/>
      <c r="HQE69" s="1"/>
      <c r="HQF69" s="1"/>
      <c r="HQG69" s="1"/>
      <c r="HQH69" s="1"/>
      <c r="HQI69" s="1"/>
      <c r="HQJ69" s="1"/>
      <c r="HQK69" s="1"/>
      <c r="HQL69" s="1"/>
      <c r="HQM69" s="1"/>
      <c r="HQN69" s="1"/>
      <c r="HQO69" s="1"/>
      <c r="HQP69" s="1"/>
      <c r="HQQ69" s="1"/>
      <c r="HQR69" s="1"/>
      <c r="HQS69" s="1"/>
      <c r="HQT69" s="1"/>
      <c r="HQU69" s="1"/>
      <c r="HQV69" s="1"/>
      <c r="HQW69" s="1"/>
      <c r="HQX69" s="1"/>
      <c r="HQY69" s="1"/>
      <c r="HQZ69" s="1"/>
      <c r="HRA69" s="1"/>
      <c r="HRB69" s="1"/>
      <c r="HRC69" s="1"/>
      <c r="HRD69" s="1"/>
      <c r="HRE69" s="1"/>
      <c r="HRF69" s="1"/>
      <c r="HRG69" s="1"/>
      <c r="HRH69" s="1"/>
      <c r="HRI69" s="1"/>
      <c r="HRJ69" s="1"/>
      <c r="HRK69" s="1"/>
      <c r="HRL69" s="1"/>
      <c r="HRM69" s="1"/>
      <c r="HRN69" s="1"/>
      <c r="HRO69" s="1"/>
      <c r="HRP69" s="1"/>
      <c r="HRQ69" s="1"/>
      <c r="HRR69" s="1"/>
      <c r="HRS69" s="1"/>
      <c r="HRT69" s="1"/>
      <c r="HRU69" s="1"/>
      <c r="HRV69" s="1"/>
      <c r="HRW69" s="1"/>
      <c r="HRX69" s="1"/>
      <c r="HRY69" s="1"/>
      <c r="HRZ69" s="1"/>
      <c r="HSA69" s="1"/>
      <c r="HSB69" s="1"/>
      <c r="HSC69" s="1"/>
      <c r="HSD69" s="1"/>
      <c r="HSE69" s="1"/>
      <c r="HSF69" s="1"/>
      <c r="HSG69" s="1"/>
      <c r="HSH69" s="1"/>
      <c r="HSI69" s="1"/>
      <c r="HSJ69" s="1"/>
      <c r="HSK69" s="1"/>
      <c r="HSL69" s="1"/>
      <c r="HSM69" s="1"/>
      <c r="HSN69" s="1"/>
      <c r="HSO69" s="1"/>
      <c r="HSP69" s="1"/>
      <c r="HSQ69" s="1"/>
      <c r="HSR69" s="1"/>
      <c r="HSS69" s="1"/>
      <c r="HST69" s="1"/>
      <c r="HSU69" s="1"/>
      <c r="HSV69" s="1"/>
      <c r="HSW69" s="1"/>
      <c r="HSX69" s="1"/>
      <c r="HSY69" s="1"/>
      <c r="HSZ69" s="1"/>
      <c r="HTA69" s="1"/>
      <c r="HTB69" s="1"/>
      <c r="HTC69" s="1"/>
      <c r="HTD69" s="1"/>
      <c r="HTE69" s="1"/>
      <c r="HTF69" s="1"/>
      <c r="HTG69" s="1"/>
      <c r="HTH69" s="1"/>
      <c r="HTI69" s="1"/>
      <c r="HTJ69" s="1"/>
      <c r="HTK69" s="1"/>
      <c r="HTL69" s="1"/>
      <c r="HTM69" s="1"/>
      <c r="HTN69" s="1"/>
      <c r="HTO69" s="1"/>
      <c r="HTP69" s="1"/>
      <c r="HTQ69" s="1"/>
      <c r="HTR69" s="1"/>
      <c r="HTS69" s="1"/>
      <c r="HTT69" s="1"/>
      <c r="HTU69" s="1"/>
      <c r="HTV69" s="1"/>
      <c r="HTW69" s="1"/>
      <c r="HTX69" s="1"/>
      <c r="HTY69" s="1"/>
      <c r="HTZ69" s="1"/>
      <c r="HUA69" s="1"/>
      <c r="HUB69" s="1"/>
      <c r="HUC69" s="1"/>
      <c r="HUD69" s="1"/>
      <c r="HUE69" s="1"/>
      <c r="HUF69" s="1"/>
      <c r="HUG69" s="1"/>
      <c r="HUH69" s="1"/>
      <c r="HUI69" s="1"/>
      <c r="HUJ69" s="1"/>
      <c r="HUK69" s="1"/>
      <c r="HUL69" s="1"/>
      <c r="HUM69" s="1"/>
      <c r="HUN69" s="1"/>
      <c r="HUO69" s="1"/>
      <c r="HUP69" s="1"/>
      <c r="HUQ69" s="1"/>
      <c r="HUR69" s="1"/>
      <c r="HUS69" s="1"/>
      <c r="HUT69" s="1"/>
      <c r="HUU69" s="1"/>
      <c r="HUV69" s="1"/>
      <c r="HUW69" s="1"/>
      <c r="HUX69" s="1"/>
      <c r="HUY69" s="1"/>
      <c r="HUZ69" s="1"/>
      <c r="HVA69" s="1"/>
      <c r="HVB69" s="1"/>
      <c r="HVC69" s="1"/>
      <c r="HVD69" s="1"/>
      <c r="HVE69" s="1"/>
      <c r="HVF69" s="1"/>
      <c r="HVG69" s="1"/>
      <c r="HVH69" s="1"/>
      <c r="HVI69" s="1"/>
      <c r="HVJ69" s="1"/>
      <c r="HVK69" s="1"/>
      <c r="HVL69" s="1"/>
      <c r="HVM69" s="1"/>
      <c r="HVN69" s="1"/>
      <c r="HVO69" s="1"/>
      <c r="HVP69" s="1"/>
      <c r="HVQ69" s="1"/>
      <c r="HVR69" s="1"/>
      <c r="HVS69" s="1"/>
      <c r="HVT69" s="1"/>
      <c r="HVU69" s="1"/>
      <c r="HVV69" s="1"/>
      <c r="HVW69" s="1"/>
      <c r="HVX69" s="1"/>
      <c r="HVY69" s="1"/>
      <c r="HVZ69" s="1"/>
      <c r="HWA69" s="1"/>
      <c r="HWB69" s="1"/>
      <c r="HWC69" s="1"/>
      <c r="HWD69" s="1"/>
      <c r="HWE69" s="1"/>
      <c r="HWF69" s="1"/>
      <c r="HWG69" s="1"/>
      <c r="HWH69" s="1"/>
      <c r="HWI69" s="1"/>
      <c r="HWJ69" s="1"/>
      <c r="HWK69" s="1"/>
      <c r="HWL69" s="1"/>
      <c r="HWM69" s="1"/>
      <c r="HWN69" s="1"/>
      <c r="HWO69" s="1"/>
      <c r="HWP69" s="1"/>
      <c r="HWQ69" s="1"/>
      <c r="HWR69" s="1"/>
      <c r="HWS69" s="1"/>
      <c r="HWT69" s="1"/>
      <c r="HWU69" s="1"/>
      <c r="HWV69" s="1"/>
      <c r="HWW69" s="1"/>
      <c r="HWX69" s="1"/>
      <c r="HWY69" s="1"/>
      <c r="HWZ69" s="1"/>
      <c r="HXA69" s="1"/>
      <c r="HXB69" s="1"/>
      <c r="HXC69" s="1"/>
      <c r="HXD69" s="1"/>
      <c r="HXE69" s="1"/>
      <c r="HXF69" s="1"/>
      <c r="HXG69" s="1"/>
      <c r="HXH69" s="1"/>
      <c r="HXI69" s="1"/>
      <c r="HXJ69" s="1"/>
      <c r="HXK69" s="1"/>
      <c r="HXL69" s="1"/>
      <c r="HXM69" s="1"/>
      <c r="HXN69" s="1"/>
      <c r="HXO69" s="1"/>
      <c r="HXP69" s="1"/>
      <c r="HXQ69" s="1"/>
      <c r="HXR69" s="1"/>
      <c r="HXS69" s="1"/>
      <c r="HXT69" s="1"/>
      <c r="HXU69" s="1"/>
      <c r="HXV69" s="1"/>
      <c r="HXW69" s="1"/>
      <c r="HXX69" s="1"/>
      <c r="HXY69" s="1"/>
      <c r="HXZ69" s="1"/>
      <c r="HYA69" s="1"/>
      <c r="HYB69" s="1"/>
      <c r="HYC69" s="1"/>
      <c r="HYD69" s="1"/>
      <c r="HYE69" s="1"/>
      <c r="HYF69" s="1"/>
      <c r="HYG69" s="1"/>
      <c r="HYH69" s="1"/>
      <c r="HYI69" s="1"/>
      <c r="HYJ69" s="1"/>
      <c r="HYK69" s="1"/>
      <c r="HYL69" s="1"/>
      <c r="HYM69" s="1"/>
      <c r="HYN69" s="1"/>
      <c r="HYO69" s="1"/>
      <c r="HYP69" s="1"/>
      <c r="HYQ69" s="1"/>
      <c r="HYR69" s="1"/>
      <c r="HYS69" s="1"/>
      <c r="HYT69" s="1"/>
      <c r="HYU69" s="1"/>
      <c r="HYV69" s="1"/>
      <c r="HYW69" s="1"/>
      <c r="HYX69" s="1"/>
      <c r="HYY69" s="1"/>
      <c r="HYZ69" s="1"/>
      <c r="HZA69" s="1"/>
      <c r="HZB69" s="1"/>
      <c r="HZC69" s="1"/>
      <c r="HZD69" s="1"/>
      <c r="HZE69" s="1"/>
      <c r="HZF69" s="1"/>
      <c r="HZG69" s="1"/>
      <c r="HZH69" s="1"/>
      <c r="HZI69" s="1"/>
      <c r="HZJ69" s="1"/>
      <c r="HZK69" s="1"/>
      <c r="HZL69" s="1"/>
      <c r="HZM69" s="1"/>
      <c r="HZN69" s="1"/>
      <c r="HZO69" s="1"/>
      <c r="HZP69" s="1"/>
      <c r="HZQ69" s="1"/>
      <c r="HZR69" s="1"/>
      <c r="HZS69" s="1"/>
      <c r="HZT69" s="1"/>
      <c r="HZU69" s="1"/>
      <c r="HZV69" s="1"/>
      <c r="HZW69" s="1"/>
      <c r="HZX69" s="1"/>
      <c r="HZY69" s="1"/>
      <c r="HZZ69" s="1"/>
      <c r="IAA69" s="1"/>
      <c r="IAB69" s="1"/>
      <c r="IAC69" s="1"/>
      <c r="IAD69" s="1"/>
      <c r="IAE69" s="1"/>
      <c r="IAF69" s="1"/>
      <c r="IAG69" s="1"/>
      <c r="IAH69" s="1"/>
      <c r="IAI69" s="1"/>
      <c r="IAJ69" s="1"/>
      <c r="IAK69" s="1"/>
      <c r="IAL69" s="1"/>
      <c r="IAM69" s="1"/>
      <c r="IAN69" s="1"/>
      <c r="IAO69" s="1"/>
      <c r="IAP69" s="1"/>
      <c r="IAQ69" s="1"/>
      <c r="IAR69" s="1"/>
      <c r="IAS69" s="1"/>
      <c r="IAT69" s="1"/>
      <c r="IAU69" s="1"/>
      <c r="IAV69" s="1"/>
      <c r="IAW69" s="1"/>
      <c r="IAX69" s="1"/>
      <c r="IAY69" s="1"/>
      <c r="IAZ69" s="1"/>
      <c r="IBA69" s="1"/>
      <c r="IBB69" s="1"/>
      <c r="IBC69" s="1"/>
      <c r="IBD69" s="1"/>
      <c r="IBE69" s="1"/>
      <c r="IBF69" s="1"/>
      <c r="IBG69" s="1"/>
      <c r="IBH69" s="1"/>
      <c r="IBI69" s="1"/>
      <c r="IBJ69" s="1"/>
      <c r="IBK69" s="1"/>
      <c r="IBL69" s="1"/>
      <c r="IBM69" s="1"/>
      <c r="IBN69" s="1"/>
      <c r="IBO69" s="1"/>
      <c r="IBP69" s="1"/>
      <c r="IBQ69" s="1"/>
      <c r="IBR69" s="1"/>
      <c r="IBS69" s="1"/>
      <c r="IBT69" s="1"/>
      <c r="IBU69" s="1"/>
      <c r="IBV69" s="1"/>
      <c r="IBW69" s="1"/>
      <c r="IBX69" s="1"/>
      <c r="IBY69" s="1"/>
      <c r="IBZ69" s="1"/>
      <c r="ICA69" s="1"/>
      <c r="ICB69" s="1"/>
      <c r="ICC69" s="1"/>
      <c r="ICD69" s="1"/>
      <c r="ICE69" s="1"/>
      <c r="ICF69" s="1"/>
      <c r="ICG69" s="1"/>
      <c r="ICH69" s="1"/>
      <c r="ICI69" s="1"/>
      <c r="ICJ69" s="1"/>
      <c r="ICK69" s="1"/>
      <c r="ICL69" s="1"/>
      <c r="ICM69" s="1"/>
      <c r="ICN69" s="1"/>
      <c r="ICO69" s="1"/>
      <c r="ICP69" s="1"/>
      <c r="ICQ69" s="1"/>
      <c r="ICR69" s="1"/>
      <c r="ICS69" s="1"/>
      <c r="ICT69" s="1"/>
      <c r="ICU69" s="1"/>
      <c r="ICV69" s="1"/>
      <c r="ICW69" s="1"/>
      <c r="ICX69" s="1"/>
      <c r="ICY69" s="1"/>
      <c r="ICZ69" s="1"/>
      <c r="IDA69" s="1"/>
      <c r="IDB69" s="1"/>
      <c r="IDC69" s="1"/>
      <c r="IDD69" s="1"/>
      <c r="IDE69" s="1"/>
      <c r="IDF69" s="1"/>
      <c r="IDG69" s="1"/>
      <c r="IDH69" s="1"/>
      <c r="IDI69" s="1"/>
      <c r="IDJ69" s="1"/>
      <c r="IDK69" s="1"/>
      <c r="IDL69" s="1"/>
      <c r="IDM69" s="1"/>
      <c r="IDN69" s="1"/>
      <c r="IDO69" s="1"/>
      <c r="IDP69" s="1"/>
      <c r="IDQ69" s="1"/>
      <c r="IDR69" s="1"/>
      <c r="IDS69" s="1"/>
      <c r="IDT69" s="1"/>
      <c r="IDU69" s="1"/>
      <c r="IDV69" s="1"/>
      <c r="IDW69" s="1"/>
      <c r="IDX69" s="1"/>
      <c r="IDY69" s="1"/>
      <c r="IDZ69" s="1"/>
      <c r="IEA69" s="1"/>
      <c r="IEB69" s="1"/>
      <c r="IEC69" s="1"/>
      <c r="IED69" s="1"/>
      <c r="IEE69" s="1"/>
      <c r="IEF69" s="1"/>
      <c r="IEG69" s="1"/>
      <c r="IEH69" s="1"/>
      <c r="IEI69" s="1"/>
      <c r="IEJ69" s="1"/>
      <c r="IEK69" s="1"/>
      <c r="IEL69" s="1"/>
      <c r="IEM69" s="1"/>
      <c r="IEN69" s="1"/>
      <c r="IEO69" s="1"/>
      <c r="IEP69" s="1"/>
      <c r="IEQ69" s="1"/>
      <c r="IER69" s="1"/>
      <c r="IES69" s="1"/>
      <c r="IET69" s="1"/>
      <c r="IEU69" s="1"/>
      <c r="IEV69" s="1"/>
      <c r="IEW69" s="1"/>
      <c r="IEX69" s="1"/>
      <c r="IEY69" s="1"/>
      <c r="IEZ69" s="1"/>
      <c r="IFA69" s="1"/>
      <c r="IFB69" s="1"/>
      <c r="IFC69" s="1"/>
      <c r="IFD69" s="1"/>
      <c r="IFE69" s="1"/>
      <c r="IFF69" s="1"/>
      <c r="IFG69" s="1"/>
      <c r="IFH69" s="1"/>
      <c r="IFI69" s="1"/>
      <c r="IFJ69" s="1"/>
      <c r="IFK69" s="1"/>
      <c r="IFL69" s="1"/>
      <c r="IFM69" s="1"/>
      <c r="IFN69" s="1"/>
      <c r="IFO69" s="1"/>
      <c r="IFP69" s="1"/>
      <c r="IFQ69" s="1"/>
      <c r="IFR69" s="1"/>
      <c r="IFS69" s="1"/>
      <c r="IFT69" s="1"/>
      <c r="IFU69" s="1"/>
      <c r="IFV69" s="1"/>
      <c r="IFW69" s="1"/>
      <c r="IFX69" s="1"/>
      <c r="IFY69" s="1"/>
      <c r="IFZ69" s="1"/>
      <c r="IGA69" s="1"/>
      <c r="IGB69" s="1"/>
      <c r="IGC69" s="1"/>
      <c r="IGD69" s="1"/>
      <c r="IGE69" s="1"/>
      <c r="IGF69" s="1"/>
      <c r="IGG69" s="1"/>
      <c r="IGH69" s="1"/>
      <c r="IGI69" s="1"/>
      <c r="IGJ69" s="1"/>
      <c r="IGK69" s="1"/>
      <c r="IGL69" s="1"/>
      <c r="IGM69" s="1"/>
      <c r="IGN69" s="1"/>
      <c r="IGO69" s="1"/>
      <c r="IGP69" s="1"/>
      <c r="IGQ69" s="1"/>
      <c r="IGR69" s="1"/>
      <c r="IGS69" s="1"/>
      <c r="IGT69" s="1"/>
      <c r="IGU69" s="1"/>
      <c r="IGV69" s="1"/>
      <c r="IGW69" s="1"/>
      <c r="IGX69" s="1"/>
      <c r="IGY69" s="1"/>
      <c r="IGZ69" s="1"/>
      <c r="IHA69" s="1"/>
      <c r="IHB69" s="1"/>
      <c r="IHC69" s="1"/>
      <c r="IHD69" s="1"/>
      <c r="IHE69" s="1"/>
      <c r="IHF69" s="1"/>
      <c r="IHG69" s="1"/>
      <c r="IHH69" s="1"/>
      <c r="IHI69" s="1"/>
      <c r="IHJ69" s="1"/>
      <c r="IHK69" s="1"/>
      <c r="IHL69" s="1"/>
      <c r="IHM69" s="1"/>
      <c r="IHN69" s="1"/>
      <c r="IHO69" s="1"/>
      <c r="IHP69" s="1"/>
      <c r="IHQ69" s="1"/>
      <c r="IHR69" s="1"/>
      <c r="IHS69" s="1"/>
      <c r="IHT69" s="1"/>
      <c r="IHU69" s="1"/>
      <c r="IHV69" s="1"/>
      <c r="IHW69" s="1"/>
      <c r="IHX69" s="1"/>
      <c r="IHY69" s="1"/>
      <c r="IHZ69" s="1"/>
      <c r="IIA69" s="1"/>
      <c r="IIB69" s="1"/>
      <c r="IIC69" s="1"/>
      <c r="IID69" s="1"/>
      <c r="IIE69" s="1"/>
      <c r="IIF69" s="1"/>
      <c r="IIG69" s="1"/>
      <c r="IIH69" s="1"/>
      <c r="III69" s="1"/>
      <c r="IIJ69" s="1"/>
      <c r="IIK69" s="1"/>
      <c r="IIL69" s="1"/>
      <c r="IIM69" s="1"/>
      <c r="IIN69" s="1"/>
      <c r="IIO69" s="1"/>
      <c r="IIP69" s="1"/>
      <c r="IIQ69" s="1"/>
      <c r="IIR69" s="1"/>
      <c r="IIS69" s="1"/>
      <c r="IIT69" s="1"/>
      <c r="IIU69" s="1"/>
      <c r="IIV69" s="1"/>
      <c r="IIW69" s="1"/>
      <c r="IIX69" s="1"/>
      <c r="IIY69" s="1"/>
      <c r="IIZ69" s="1"/>
      <c r="IJA69" s="1"/>
      <c r="IJB69" s="1"/>
      <c r="IJC69" s="1"/>
      <c r="IJD69" s="1"/>
      <c r="IJE69" s="1"/>
      <c r="IJF69" s="1"/>
      <c r="IJG69" s="1"/>
      <c r="IJH69" s="1"/>
      <c r="IJI69" s="1"/>
      <c r="IJJ69" s="1"/>
      <c r="IJK69" s="1"/>
      <c r="IJL69" s="1"/>
      <c r="IJM69" s="1"/>
      <c r="IJN69" s="1"/>
      <c r="IJO69" s="1"/>
      <c r="IJP69" s="1"/>
      <c r="IJQ69" s="1"/>
      <c r="IJR69" s="1"/>
      <c r="IJS69" s="1"/>
      <c r="IJT69" s="1"/>
      <c r="IJU69" s="1"/>
      <c r="IJV69" s="1"/>
      <c r="IJW69" s="1"/>
      <c r="IJX69" s="1"/>
      <c r="IJY69" s="1"/>
      <c r="IJZ69" s="1"/>
      <c r="IKA69" s="1"/>
      <c r="IKB69" s="1"/>
      <c r="IKC69" s="1"/>
      <c r="IKD69" s="1"/>
      <c r="IKE69" s="1"/>
      <c r="IKF69" s="1"/>
      <c r="IKG69" s="1"/>
      <c r="IKH69" s="1"/>
      <c r="IKI69" s="1"/>
      <c r="IKJ69" s="1"/>
      <c r="IKK69" s="1"/>
      <c r="IKL69" s="1"/>
      <c r="IKM69" s="1"/>
      <c r="IKN69" s="1"/>
      <c r="IKO69" s="1"/>
      <c r="IKP69" s="1"/>
      <c r="IKQ69" s="1"/>
      <c r="IKR69" s="1"/>
      <c r="IKS69" s="1"/>
      <c r="IKT69" s="1"/>
      <c r="IKU69" s="1"/>
      <c r="IKV69" s="1"/>
      <c r="IKW69" s="1"/>
      <c r="IKX69" s="1"/>
      <c r="IKY69" s="1"/>
      <c r="IKZ69" s="1"/>
      <c r="ILA69" s="1"/>
      <c r="ILB69" s="1"/>
      <c r="ILC69" s="1"/>
      <c r="ILD69" s="1"/>
      <c r="ILE69" s="1"/>
      <c r="ILF69" s="1"/>
      <c r="ILG69" s="1"/>
      <c r="ILH69" s="1"/>
      <c r="ILI69" s="1"/>
      <c r="ILJ69" s="1"/>
      <c r="ILK69" s="1"/>
      <c r="ILL69" s="1"/>
      <c r="ILM69" s="1"/>
      <c r="ILN69" s="1"/>
      <c r="ILO69" s="1"/>
      <c r="ILP69" s="1"/>
      <c r="ILQ69" s="1"/>
      <c r="ILR69" s="1"/>
      <c r="ILS69" s="1"/>
      <c r="ILT69" s="1"/>
      <c r="ILU69" s="1"/>
      <c r="ILV69" s="1"/>
      <c r="ILW69" s="1"/>
      <c r="ILX69" s="1"/>
      <c r="ILY69" s="1"/>
      <c r="ILZ69" s="1"/>
      <c r="IMA69" s="1"/>
      <c r="IMB69" s="1"/>
      <c r="IMC69" s="1"/>
      <c r="IMD69" s="1"/>
      <c r="IME69" s="1"/>
      <c r="IMF69" s="1"/>
      <c r="IMG69" s="1"/>
      <c r="IMH69" s="1"/>
      <c r="IMI69" s="1"/>
      <c r="IMJ69" s="1"/>
      <c r="IMK69" s="1"/>
      <c r="IML69" s="1"/>
      <c r="IMM69" s="1"/>
      <c r="IMN69" s="1"/>
      <c r="IMO69" s="1"/>
      <c r="IMP69" s="1"/>
      <c r="IMQ69" s="1"/>
      <c r="IMR69" s="1"/>
      <c r="IMS69" s="1"/>
      <c r="IMT69" s="1"/>
      <c r="IMU69" s="1"/>
      <c r="IMV69" s="1"/>
      <c r="IMW69" s="1"/>
      <c r="IMX69" s="1"/>
      <c r="IMY69" s="1"/>
      <c r="IMZ69" s="1"/>
      <c r="INA69" s="1"/>
      <c r="INB69" s="1"/>
      <c r="INC69" s="1"/>
      <c r="IND69" s="1"/>
      <c r="INE69" s="1"/>
      <c r="INF69" s="1"/>
      <c r="ING69" s="1"/>
      <c r="INH69" s="1"/>
      <c r="INI69" s="1"/>
      <c r="INJ69" s="1"/>
      <c r="INK69" s="1"/>
      <c r="INL69" s="1"/>
      <c r="INM69" s="1"/>
      <c r="INN69" s="1"/>
      <c r="INO69" s="1"/>
      <c r="INP69" s="1"/>
      <c r="INQ69" s="1"/>
      <c r="INR69" s="1"/>
      <c r="INS69" s="1"/>
      <c r="INT69" s="1"/>
      <c r="INU69" s="1"/>
      <c r="INV69" s="1"/>
      <c r="INW69" s="1"/>
      <c r="INX69" s="1"/>
      <c r="INY69" s="1"/>
      <c r="INZ69" s="1"/>
      <c r="IOA69" s="1"/>
      <c r="IOB69" s="1"/>
      <c r="IOC69" s="1"/>
      <c r="IOD69" s="1"/>
      <c r="IOE69" s="1"/>
      <c r="IOF69" s="1"/>
      <c r="IOG69" s="1"/>
      <c r="IOH69" s="1"/>
      <c r="IOI69" s="1"/>
      <c r="IOJ69" s="1"/>
      <c r="IOK69" s="1"/>
      <c r="IOL69" s="1"/>
      <c r="IOM69" s="1"/>
      <c r="ION69" s="1"/>
      <c r="IOO69" s="1"/>
      <c r="IOP69" s="1"/>
      <c r="IOQ69" s="1"/>
      <c r="IOR69" s="1"/>
      <c r="IOS69" s="1"/>
      <c r="IOT69" s="1"/>
      <c r="IOU69" s="1"/>
      <c r="IOV69" s="1"/>
      <c r="IOW69" s="1"/>
      <c r="IOX69" s="1"/>
      <c r="IOY69" s="1"/>
      <c r="IOZ69" s="1"/>
      <c r="IPA69" s="1"/>
      <c r="IPB69" s="1"/>
      <c r="IPC69" s="1"/>
      <c r="IPD69" s="1"/>
      <c r="IPE69" s="1"/>
      <c r="IPF69" s="1"/>
      <c r="IPG69" s="1"/>
      <c r="IPH69" s="1"/>
      <c r="IPI69" s="1"/>
      <c r="IPJ69" s="1"/>
      <c r="IPK69" s="1"/>
      <c r="IPL69" s="1"/>
      <c r="IPM69" s="1"/>
      <c r="IPN69" s="1"/>
      <c r="IPO69" s="1"/>
      <c r="IPP69" s="1"/>
      <c r="IPQ69" s="1"/>
      <c r="IPR69" s="1"/>
      <c r="IPS69" s="1"/>
      <c r="IPT69" s="1"/>
      <c r="IPU69" s="1"/>
      <c r="IPV69" s="1"/>
      <c r="IPW69" s="1"/>
      <c r="IPX69" s="1"/>
      <c r="IPY69" s="1"/>
      <c r="IPZ69" s="1"/>
      <c r="IQA69" s="1"/>
      <c r="IQB69" s="1"/>
      <c r="IQC69" s="1"/>
      <c r="IQD69" s="1"/>
      <c r="IQE69" s="1"/>
      <c r="IQF69" s="1"/>
      <c r="IQG69" s="1"/>
      <c r="IQH69" s="1"/>
      <c r="IQI69" s="1"/>
      <c r="IQJ69" s="1"/>
      <c r="IQK69" s="1"/>
      <c r="IQL69" s="1"/>
      <c r="IQM69" s="1"/>
      <c r="IQN69" s="1"/>
      <c r="IQO69" s="1"/>
      <c r="IQP69" s="1"/>
      <c r="IQQ69" s="1"/>
      <c r="IQR69" s="1"/>
      <c r="IQS69" s="1"/>
      <c r="IQT69" s="1"/>
      <c r="IQU69" s="1"/>
      <c r="IQV69" s="1"/>
      <c r="IQW69" s="1"/>
      <c r="IQX69" s="1"/>
      <c r="IQY69" s="1"/>
      <c r="IQZ69" s="1"/>
      <c r="IRA69" s="1"/>
      <c r="IRB69" s="1"/>
      <c r="IRC69" s="1"/>
      <c r="IRD69" s="1"/>
      <c r="IRE69" s="1"/>
      <c r="IRF69" s="1"/>
      <c r="IRG69" s="1"/>
      <c r="IRH69" s="1"/>
      <c r="IRI69" s="1"/>
      <c r="IRJ69" s="1"/>
      <c r="IRK69" s="1"/>
      <c r="IRL69" s="1"/>
      <c r="IRM69" s="1"/>
      <c r="IRN69" s="1"/>
      <c r="IRO69" s="1"/>
      <c r="IRP69" s="1"/>
      <c r="IRQ69" s="1"/>
      <c r="IRR69" s="1"/>
      <c r="IRS69" s="1"/>
      <c r="IRT69" s="1"/>
      <c r="IRU69" s="1"/>
      <c r="IRV69" s="1"/>
      <c r="IRW69" s="1"/>
      <c r="IRX69" s="1"/>
      <c r="IRY69" s="1"/>
      <c r="IRZ69" s="1"/>
      <c r="ISA69" s="1"/>
      <c r="ISB69" s="1"/>
      <c r="ISC69" s="1"/>
      <c r="ISD69" s="1"/>
      <c r="ISE69" s="1"/>
      <c r="ISF69" s="1"/>
      <c r="ISG69" s="1"/>
      <c r="ISH69" s="1"/>
      <c r="ISI69" s="1"/>
      <c r="ISJ69" s="1"/>
      <c r="ISK69" s="1"/>
      <c r="ISL69" s="1"/>
      <c r="ISM69" s="1"/>
      <c r="ISN69" s="1"/>
      <c r="ISO69" s="1"/>
      <c r="ISP69" s="1"/>
      <c r="ISQ69" s="1"/>
      <c r="ISR69" s="1"/>
      <c r="ISS69" s="1"/>
      <c r="IST69" s="1"/>
      <c r="ISU69" s="1"/>
      <c r="ISV69" s="1"/>
      <c r="ISW69" s="1"/>
      <c r="ISX69" s="1"/>
      <c r="ISY69" s="1"/>
      <c r="ISZ69" s="1"/>
      <c r="ITA69" s="1"/>
      <c r="ITB69" s="1"/>
      <c r="ITC69" s="1"/>
      <c r="ITD69" s="1"/>
      <c r="ITE69" s="1"/>
      <c r="ITF69" s="1"/>
      <c r="ITG69" s="1"/>
      <c r="ITH69" s="1"/>
      <c r="ITI69" s="1"/>
      <c r="ITJ69" s="1"/>
      <c r="ITK69" s="1"/>
      <c r="ITL69" s="1"/>
      <c r="ITM69" s="1"/>
      <c r="ITN69" s="1"/>
      <c r="ITO69" s="1"/>
      <c r="ITP69" s="1"/>
      <c r="ITQ69" s="1"/>
      <c r="ITR69" s="1"/>
      <c r="ITS69" s="1"/>
      <c r="ITT69" s="1"/>
      <c r="ITU69" s="1"/>
      <c r="ITV69" s="1"/>
      <c r="ITW69" s="1"/>
      <c r="ITX69" s="1"/>
      <c r="ITY69" s="1"/>
      <c r="ITZ69" s="1"/>
      <c r="IUA69" s="1"/>
      <c r="IUB69" s="1"/>
      <c r="IUC69" s="1"/>
      <c r="IUD69" s="1"/>
      <c r="IUE69" s="1"/>
      <c r="IUF69" s="1"/>
      <c r="IUG69" s="1"/>
      <c r="IUH69" s="1"/>
      <c r="IUI69" s="1"/>
      <c r="IUJ69" s="1"/>
      <c r="IUK69" s="1"/>
      <c r="IUL69" s="1"/>
      <c r="IUM69" s="1"/>
      <c r="IUN69" s="1"/>
      <c r="IUO69" s="1"/>
      <c r="IUP69" s="1"/>
      <c r="IUQ69" s="1"/>
      <c r="IUR69" s="1"/>
      <c r="IUS69" s="1"/>
      <c r="IUT69" s="1"/>
      <c r="IUU69" s="1"/>
      <c r="IUV69" s="1"/>
      <c r="IUW69" s="1"/>
      <c r="IUX69" s="1"/>
      <c r="IUY69" s="1"/>
      <c r="IUZ69" s="1"/>
      <c r="IVA69" s="1"/>
      <c r="IVB69" s="1"/>
      <c r="IVC69" s="1"/>
      <c r="IVD69" s="1"/>
      <c r="IVE69" s="1"/>
      <c r="IVF69" s="1"/>
      <c r="IVG69" s="1"/>
      <c r="IVH69" s="1"/>
      <c r="IVI69" s="1"/>
      <c r="IVJ69" s="1"/>
      <c r="IVK69" s="1"/>
      <c r="IVL69" s="1"/>
      <c r="IVM69" s="1"/>
      <c r="IVN69" s="1"/>
      <c r="IVO69" s="1"/>
      <c r="IVP69" s="1"/>
      <c r="IVQ69" s="1"/>
      <c r="IVR69" s="1"/>
      <c r="IVS69" s="1"/>
      <c r="IVT69" s="1"/>
      <c r="IVU69" s="1"/>
      <c r="IVV69" s="1"/>
      <c r="IVW69" s="1"/>
      <c r="IVX69" s="1"/>
      <c r="IVY69" s="1"/>
      <c r="IVZ69" s="1"/>
      <c r="IWA69" s="1"/>
      <c r="IWB69" s="1"/>
      <c r="IWC69" s="1"/>
      <c r="IWD69" s="1"/>
      <c r="IWE69" s="1"/>
      <c r="IWF69" s="1"/>
      <c r="IWG69" s="1"/>
      <c r="IWH69" s="1"/>
      <c r="IWI69" s="1"/>
      <c r="IWJ69" s="1"/>
      <c r="IWK69" s="1"/>
      <c r="IWL69" s="1"/>
      <c r="IWM69" s="1"/>
      <c r="IWN69" s="1"/>
      <c r="IWO69" s="1"/>
      <c r="IWP69" s="1"/>
      <c r="IWQ69" s="1"/>
      <c r="IWR69" s="1"/>
      <c r="IWS69" s="1"/>
      <c r="IWT69" s="1"/>
      <c r="IWU69" s="1"/>
      <c r="IWV69" s="1"/>
      <c r="IWW69" s="1"/>
      <c r="IWX69" s="1"/>
      <c r="IWY69" s="1"/>
      <c r="IWZ69" s="1"/>
      <c r="IXA69" s="1"/>
      <c r="IXB69" s="1"/>
      <c r="IXC69" s="1"/>
      <c r="IXD69" s="1"/>
      <c r="IXE69" s="1"/>
      <c r="IXF69" s="1"/>
      <c r="IXG69" s="1"/>
      <c r="IXH69" s="1"/>
      <c r="IXI69" s="1"/>
      <c r="IXJ69" s="1"/>
      <c r="IXK69" s="1"/>
      <c r="IXL69" s="1"/>
      <c r="IXM69" s="1"/>
      <c r="IXN69" s="1"/>
      <c r="IXO69" s="1"/>
      <c r="IXP69" s="1"/>
      <c r="IXQ69" s="1"/>
      <c r="IXR69" s="1"/>
      <c r="IXS69" s="1"/>
      <c r="IXT69" s="1"/>
      <c r="IXU69" s="1"/>
      <c r="IXV69" s="1"/>
      <c r="IXW69" s="1"/>
      <c r="IXX69" s="1"/>
      <c r="IXY69" s="1"/>
      <c r="IXZ69" s="1"/>
      <c r="IYA69" s="1"/>
      <c r="IYB69" s="1"/>
      <c r="IYC69" s="1"/>
      <c r="IYD69" s="1"/>
      <c r="IYE69" s="1"/>
      <c r="IYF69" s="1"/>
      <c r="IYG69" s="1"/>
      <c r="IYH69" s="1"/>
      <c r="IYI69" s="1"/>
      <c r="IYJ69" s="1"/>
      <c r="IYK69" s="1"/>
      <c r="IYL69" s="1"/>
      <c r="IYM69" s="1"/>
      <c r="IYN69" s="1"/>
      <c r="IYO69" s="1"/>
      <c r="IYP69" s="1"/>
      <c r="IYQ69" s="1"/>
      <c r="IYR69" s="1"/>
      <c r="IYS69" s="1"/>
      <c r="IYT69" s="1"/>
      <c r="IYU69" s="1"/>
      <c r="IYV69" s="1"/>
      <c r="IYW69" s="1"/>
      <c r="IYX69" s="1"/>
      <c r="IYY69" s="1"/>
      <c r="IYZ69" s="1"/>
      <c r="IZA69" s="1"/>
      <c r="IZB69" s="1"/>
      <c r="IZC69" s="1"/>
      <c r="IZD69" s="1"/>
      <c r="IZE69" s="1"/>
      <c r="IZF69" s="1"/>
      <c r="IZG69" s="1"/>
      <c r="IZH69" s="1"/>
      <c r="IZI69" s="1"/>
      <c r="IZJ69" s="1"/>
      <c r="IZK69" s="1"/>
      <c r="IZL69" s="1"/>
      <c r="IZM69" s="1"/>
      <c r="IZN69" s="1"/>
      <c r="IZO69" s="1"/>
      <c r="IZP69" s="1"/>
      <c r="IZQ69" s="1"/>
      <c r="IZR69" s="1"/>
      <c r="IZS69" s="1"/>
      <c r="IZT69" s="1"/>
      <c r="IZU69" s="1"/>
      <c r="IZV69" s="1"/>
      <c r="IZW69" s="1"/>
      <c r="IZX69" s="1"/>
      <c r="IZY69" s="1"/>
      <c r="IZZ69" s="1"/>
      <c r="JAA69" s="1"/>
      <c r="JAB69" s="1"/>
      <c r="JAC69" s="1"/>
      <c r="JAD69" s="1"/>
      <c r="JAE69" s="1"/>
      <c r="JAF69" s="1"/>
      <c r="JAG69" s="1"/>
      <c r="JAH69" s="1"/>
      <c r="JAI69" s="1"/>
      <c r="JAJ69" s="1"/>
      <c r="JAK69" s="1"/>
      <c r="JAL69" s="1"/>
      <c r="JAM69" s="1"/>
      <c r="JAN69" s="1"/>
      <c r="JAO69" s="1"/>
      <c r="JAP69" s="1"/>
      <c r="JAQ69" s="1"/>
      <c r="JAR69" s="1"/>
      <c r="JAS69" s="1"/>
      <c r="JAT69" s="1"/>
      <c r="JAU69" s="1"/>
      <c r="JAV69" s="1"/>
      <c r="JAW69" s="1"/>
      <c r="JAX69" s="1"/>
      <c r="JAY69" s="1"/>
      <c r="JAZ69" s="1"/>
      <c r="JBA69" s="1"/>
      <c r="JBB69" s="1"/>
      <c r="JBC69" s="1"/>
      <c r="JBD69" s="1"/>
      <c r="JBE69" s="1"/>
      <c r="JBF69" s="1"/>
      <c r="JBG69" s="1"/>
      <c r="JBH69" s="1"/>
      <c r="JBI69" s="1"/>
      <c r="JBJ69" s="1"/>
      <c r="JBK69" s="1"/>
      <c r="JBL69" s="1"/>
      <c r="JBM69" s="1"/>
      <c r="JBN69" s="1"/>
      <c r="JBO69" s="1"/>
      <c r="JBP69" s="1"/>
      <c r="JBQ69" s="1"/>
      <c r="JBR69" s="1"/>
      <c r="JBS69" s="1"/>
      <c r="JBT69" s="1"/>
      <c r="JBU69" s="1"/>
      <c r="JBV69" s="1"/>
      <c r="JBW69" s="1"/>
      <c r="JBX69" s="1"/>
      <c r="JBY69" s="1"/>
      <c r="JBZ69" s="1"/>
      <c r="JCA69" s="1"/>
      <c r="JCB69" s="1"/>
      <c r="JCC69" s="1"/>
      <c r="JCD69" s="1"/>
      <c r="JCE69" s="1"/>
      <c r="JCF69" s="1"/>
      <c r="JCG69" s="1"/>
      <c r="JCH69" s="1"/>
      <c r="JCI69" s="1"/>
      <c r="JCJ69" s="1"/>
      <c r="JCK69" s="1"/>
      <c r="JCL69" s="1"/>
      <c r="JCM69" s="1"/>
      <c r="JCN69" s="1"/>
      <c r="JCO69" s="1"/>
      <c r="JCP69" s="1"/>
      <c r="JCQ69" s="1"/>
      <c r="JCR69" s="1"/>
      <c r="JCS69" s="1"/>
      <c r="JCT69" s="1"/>
      <c r="JCU69" s="1"/>
      <c r="JCV69" s="1"/>
      <c r="JCW69" s="1"/>
      <c r="JCX69" s="1"/>
      <c r="JCY69" s="1"/>
      <c r="JCZ69" s="1"/>
      <c r="JDA69" s="1"/>
      <c r="JDB69" s="1"/>
      <c r="JDC69" s="1"/>
      <c r="JDD69" s="1"/>
      <c r="JDE69" s="1"/>
      <c r="JDF69" s="1"/>
      <c r="JDG69" s="1"/>
      <c r="JDH69" s="1"/>
      <c r="JDI69" s="1"/>
      <c r="JDJ69" s="1"/>
      <c r="JDK69" s="1"/>
      <c r="JDL69" s="1"/>
      <c r="JDM69" s="1"/>
      <c r="JDN69" s="1"/>
      <c r="JDO69" s="1"/>
      <c r="JDP69" s="1"/>
      <c r="JDQ69" s="1"/>
      <c r="JDR69" s="1"/>
      <c r="JDS69" s="1"/>
      <c r="JDT69" s="1"/>
      <c r="JDU69" s="1"/>
      <c r="JDV69" s="1"/>
      <c r="JDW69" s="1"/>
      <c r="JDX69" s="1"/>
      <c r="JDY69" s="1"/>
      <c r="JDZ69" s="1"/>
      <c r="JEA69" s="1"/>
      <c r="JEB69" s="1"/>
      <c r="JEC69" s="1"/>
      <c r="JED69" s="1"/>
      <c r="JEE69" s="1"/>
      <c r="JEF69" s="1"/>
      <c r="JEG69" s="1"/>
      <c r="JEH69" s="1"/>
      <c r="JEI69" s="1"/>
      <c r="JEJ69" s="1"/>
      <c r="JEK69" s="1"/>
      <c r="JEL69" s="1"/>
      <c r="JEM69" s="1"/>
      <c r="JEN69" s="1"/>
      <c r="JEO69" s="1"/>
      <c r="JEP69" s="1"/>
      <c r="JEQ69" s="1"/>
      <c r="JER69" s="1"/>
      <c r="JES69" s="1"/>
      <c r="JET69" s="1"/>
      <c r="JEU69" s="1"/>
      <c r="JEV69" s="1"/>
      <c r="JEW69" s="1"/>
      <c r="JEX69" s="1"/>
      <c r="JEY69" s="1"/>
      <c r="JEZ69" s="1"/>
      <c r="JFA69" s="1"/>
      <c r="JFB69" s="1"/>
      <c r="JFC69" s="1"/>
      <c r="JFD69" s="1"/>
      <c r="JFE69" s="1"/>
      <c r="JFF69" s="1"/>
      <c r="JFG69" s="1"/>
      <c r="JFH69" s="1"/>
      <c r="JFI69" s="1"/>
      <c r="JFJ69" s="1"/>
      <c r="JFK69" s="1"/>
      <c r="JFL69" s="1"/>
      <c r="JFM69" s="1"/>
      <c r="JFN69" s="1"/>
      <c r="JFO69" s="1"/>
      <c r="JFP69" s="1"/>
      <c r="JFQ69" s="1"/>
      <c r="JFR69" s="1"/>
      <c r="JFS69" s="1"/>
      <c r="JFT69" s="1"/>
      <c r="JFU69" s="1"/>
      <c r="JFV69" s="1"/>
      <c r="JFW69" s="1"/>
      <c r="JFX69" s="1"/>
      <c r="JFY69" s="1"/>
      <c r="JFZ69" s="1"/>
      <c r="JGA69" s="1"/>
      <c r="JGB69" s="1"/>
      <c r="JGC69" s="1"/>
      <c r="JGD69" s="1"/>
      <c r="JGE69" s="1"/>
      <c r="JGF69" s="1"/>
      <c r="JGG69" s="1"/>
      <c r="JGH69" s="1"/>
      <c r="JGI69" s="1"/>
      <c r="JGJ69" s="1"/>
      <c r="JGK69" s="1"/>
      <c r="JGL69" s="1"/>
      <c r="JGM69" s="1"/>
      <c r="JGN69" s="1"/>
      <c r="JGO69" s="1"/>
      <c r="JGP69" s="1"/>
      <c r="JGQ69" s="1"/>
      <c r="JGR69" s="1"/>
      <c r="JGS69" s="1"/>
      <c r="JGT69" s="1"/>
      <c r="JGU69" s="1"/>
      <c r="JGV69" s="1"/>
      <c r="JGW69" s="1"/>
      <c r="JGX69" s="1"/>
      <c r="JGY69" s="1"/>
      <c r="JGZ69" s="1"/>
      <c r="JHA69" s="1"/>
      <c r="JHB69" s="1"/>
      <c r="JHC69" s="1"/>
      <c r="JHD69" s="1"/>
      <c r="JHE69" s="1"/>
      <c r="JHF69" s="1"/>
      <c r="JHG69" s="1"/>
      <c r="JHH69" s="1"/>
      <c r="JHI69" s="1"/>
      <c r="JHJ69" s="1"/>
      <c r="JHK69" s="1"/>
      <c r="JHL69" s="1"/>
      <c r="JHM69" s="1"/>
      <c r="JHN69" s="1"/>
      <c r="JHO69" s="1"/>
      <c r="JHP69" s="1"/>
      <c r="JHQ69" s="1"/>
      <c r="JHR69" s="1"/>
      <c r="JHS69" s="1"/>
      <c r="JHT69" s="1"/>
      <c r="JHU69" s="1"/>
      <c r="JHV69" s="1"/>
      <c r="JHW69" s="1"/>
      <c r="JHX69" s="1"/>
      <c r="JHY69" s="1"/>
      <c r="JHZ69" s="1"/>
      <c r="JIA69" s="1"/>
      <c r="JIB69" s="1"/>
      <c r="JIC69" s="1"/>
      <c r="JID69" s="1"/>
      <c r="JIE69" s="1"/>
      <c r="JIF69" s="1"/>
      <c r="JIG69" s="1"/>
      <c r="JIH69" s="1"/>
      <c r="JII69" s="1"/>
      <c r="JIJ69" s="1"/>
      <c r="JIK69" s="1"/>
      <c r="JIL69" s="1"/>
      <c r="JIM69" s="1"/>
      <c r="JIN69" s="1"/>
      <c r="JIO69" s="1"/>
      <c r="JIP69" s="1"/>
      <c r="JIQ69" s="1"/>
      <c r="JIR69" s="1"/>
      <c r="JIS69" s="1"/>
      <c r="JIT69" s="1"/>
      <c r="JIU69" s="1"/>
      <c r="JIV69" s="1"/>
      <c r="JIW69" s="1"/>
      <c r="JIX69" s="1"/>
      <c r="JIY69" s="1"/>
      <c r="JIZ69" s="1"/>
      <c r="JJA69" s="1"/>
      <c r="JJB69" s="1"/>
      <c r="JJC69" s="1"/>
      <c r="JJD69" s="1"/>
      <c r="JJE69" s="1"/>
      <c r="JJF69" s="1"/>
      <c r="JJG69" s="1"/>
      <c r="JJH69" s="1"/>
      <c r="JJI69" s="1"/>
      <c r="JJJ69" s="1"/>
      <c r="JJK69" s="1"/>
      <c r="JJL69" s="1"/>
      <c r="JJM69" s="1"/>
      <c r="JJN69" s="1"/>
      <c r="JJO69" s="1"/>
      <c r="JJP69" s="1"/>
      <c r="JJQ69" s="1"/>
      <c r="JJR69" s="1"/>
      <c r="JJS69" s="1"/>
      <c r="JJT69" s="1"/>
      <c r="JJU69" s="1"/>
      <c r="JJV69" s="1"/>
      <c r="JJW69" s="1"/>
      <c r="JJX69" s="1"/>
      <c r="JJY69" s="1"/>
      <c r="JJZ69" s="1"/>
      <c r="JKA69" s="1"/>
      <c r="JKB69" s="1"/>
      <c r="JKC69" s="1"/>
      <c r="JKD69" s="1"/>
      <c r="JKE69" s="1"/>
      <c r="JKF69" s="1"/>
      <c r="JKG69" s="1"/>
      <c r="JKH69" s="1"/>
      <c r="JKI69" s="1"/>
      <c r="JKJ69" s="1"/>
      <c r="JKK69" s="1"/>
      <c r="JKL69" s="1"/>
      <c r="JKM69" s="1"/>
      <c r="JKN69" s="1"/>
      <c r="JKO69" s="1"/>
      <c r="JKP69" s="1"/>
      <c r="JKQ69" s="1"/>
      <c r="JKR69" s="1"/>
      <c r="JKS69" s="1"/>
      <c r="JKT69" s="1"/>
      <c r="JKU69" s="1"/>
      <c r="JKV69" s="1"/>
      <c r="JKW69" s="1"/>
      <c r="JKX69" s="1"/>
      <c r="JKY69" s="1"/>
      <c r="JKZ69" s="1"/>
      <c r="JLA69" s="1"/>
      <c r="JLB69" s="1"/>
      <c r="JLC69" s="1"/>
      <c r="JLD69" s="1"/>
      <c r="JLE69" s="1"/>
      <c r="JLF69" s="1"/>
      <c r="JLG69" s="1"/>
      <c r="JLH69" s="1"/>
      <c r="JLI69" s="1"/>
      <c r="JLJ69" s="1"/>
      <c r="JLK69" s="1"/>
      <c r="JLL69" s="1"/>
      <c r="JLM69" s="1"/>
      <c r="JLN69" s="1"/>
      <c r="JLO69" s="1"/>
      <c r="JLP69" s="1"/>
      <c r="JLQ69" s="1"/>
      <c r="JLR69" s="1"/>
      <c r="JLS69" s="1"/>
      <c r="JLT69" s="1"/>
      <c r="JLU69" s="1"/>
      <c r="JLV69" s="1"/>
      <c r="JLW69" s="1"/>
      <c r="JLX69" s="1"/>
      <c r="JLY69" s="1"/>
      <c r="JLZ69" s="1"/>
      <c r="JMA69" s="1"/>
      <c r="JMB69" s="1"/>
      <c r="JMC69" s="1"/>
      <c r="JMD69" s="1"/>
      <c r="JME69" s="1"/>
      <c r="JMF69" s="1"/>
      <c r="JMG69" s="1"/>
      <c r="JMH69" s="1"/>
      <c r="JMI69" s="1"/>
      <c r="JMJ69" s="1"/>
      <c r="JMK69" s="1"/>
      <c r="JML69" s="1"/>
      <c r="JMM69" s="1"/>
      <c r="JMN69" s="1"/>
      <c r="JMO69" s="1"/>
      <c r="JMP69" s="1"/>
      <c r="JMQ69" s="1"/>
      <c r="JMR69" s="1"/>
      <c r="JMS69" s="1"/>
      <c r="JMT69" s="1"/>
      <c r="JMU69" s="1"/>
      <c r="JMV69" s="1"/>
      <c r="JMW69" s="1"/>
      <c r="JMX69" s="1"/>
      <c r="JMY69" s="1"/>
      <c r="JMZ69" s="1"/>
      <c r="JNA69" s="1"/>
      <c r="JNB69" s="1"/>
      <c r="JNC69" s="1"/>
      <c r="JND69" s="1"/>
      <c r="JNE69" s="1"/>
      <c r="JNF69" s="1"/>
      <c r="JNG69" s="1"/>
      <c r="JNH69" s="1"/>
      <c r="JNI69" s="1"/>
      <c r="JNJ69" s="1"/>
      <c r="JNK69" s="1"/>
      <c r="JNL69" s="1"/>
      <c r="JNM69" s="1"/>
      <c r="JNN69" s="1"/>
      <c r="JNO69" s="1"/>
      <c r="JNP69" s="1"/>
      <c r="JNQ69" s="1"/>
      <c r="JNR69" s="1"/>
      <c r="JNS69" s="1"/>
      <c r="JNT69" s="1"/>
      <c r="JNU69" s="1"/>
      <c r="JNV69" s="1"/>
      <c r="JNW69" s="1"/>
      <c r="JNX69" s="1"/>
      <c r="JNY69" s="1"/>
      <c r="JNZ69" s="1"/>
      <c r="JOA69" s="1"/>
      <c r="JOB69" s="1"/>
      <c r="JOC69" s="1"/>
      <c r="JOD69" s="1"/>
      <c r="JOE69" s="1"/>
      <c r="JOF69" s="1"/>
      <c r="JOG69" s="1"/>
      <c r="JOH69" s="1"/>
      <c r="JOI69" s="1"/>
      <c r="JOJ69" s="1"/>
      <c r="JOK69" s="1"/>
      <c r="JOL69" s="1"/>
      <c r="JOM69" s="1"/>
      <c r="JON69" s="1"/>
      <c r="JOO69" s="1"/>
      <c r="JOP69" s="1"/>
      <c r="JOQ69" s="1"/>
      <c r="JOR69" s="1"/>
      <c r="JOS69" s="1"/>
      <c r="JOT69" s="1"/>
      <c r="JOU69" s="1"/>
      <c r="JOV69" s="1"/>
      <c r="JOW69" s="1"/>
      <c r="JOX69" s="1"/>
      <c r="JOY69" s="1"/>
      <c r="JOZ69" s="1"/>
      <c r="JPA69" s="1"/>
      <c r="JPB69" s="1"/>
      <c r="JPC69" s="1"/>
      <c r="JPD69" s="1"/>
      <c r="JPE69" s="1"/>
      <c r="JPF69" s="1"/>
      <c r="JPG69" s="1"/>
      <c r="JPH69" s="1"/>
      <c r="JPI69" s="1"/>
      <c r="JPJ69" s="1"/>
      <c r="JPK69" s="1"/>
      <c r="JPL69" s="1"/>
      <c r="JPM69" s="1"/>
      <c r="JPN69" s="1"/>
      <c r="JPO69" s="1"/>
      <c r="JPP69" s="1"/>
      <c r="JPQ69" s="1"/>
      <c r="JPR69" s="1"/>
      <c r="JPS69" s="1"/>
      <c r="JPT69" s="1"/>
      <c r="JPU69" s="1"/>
      <c r="JPV69" s="1"/>
      <c r="JPW69" s="1"/>
      <c r="JPX69" s="1"/>
      <c r="JPY69" s="1"/>
      <c r="JPZ69" s="1"/>
      <c r="JQA69" s="1"/>
      <c r="JQB69" s="1"/>
      <c r="JQC69" s="1"/>
      <c r="JQD69" s="1"/>
      <c r="JQE69" s="1"/>
      <c r="JQF69" s="1"/>
      <c r="JQG69" s="1"/>
      <c r="JQH69" s="1"/>
      <c r="JQI69" s="1"/>
      <c r="JQJ69" s="1"/>
      <c r="JQK69" s="1"/>
      <c r="JQL69" s="1"/>
      <c r="JQM69" s="1"/>
      <c r="JQN69" s="1"/>
      <c r="JQO69" s="1"/>
      <c r="JQP69" s="1"/>
      <c r="JQQ69" s="1"/>
      <c r="JQR69" s="1"/>
      <c r="JQS69" s="1"/>
      <c r="JQT69" s="1"/>
      <c r="JQU69" s="1"/>
      <c r="JQV69" s="1"/>
      <c r="JQW69" s="1"/>
      <c r="JQX69" s="1"/>
      <c r="JQY69" s="1"/>
      <c r="JQZ69" s="1"/>
      <c r="JRA69" s="1"/>
      <c r="JRB69" s="1"/>
      <c r="JRC69" s="1"/>
      <c r="JRD69" s="1"/>
      <c r="JRE69" s="1"/>
      <c r="JRF69" s="1"/>
      <c r="JRG69" s="1"/>
      <c r="JRH69" s="1"/>
      <c r="JRI69" s="1"/>
      <c r="JRJ69" s="1"/>
      <c r="JRK69" s="1"/>
      <c r="JRL69" s="1"/>
      <c r="JRM69" s="1"/>
      <c r="JRN69" s="1"/>
      <c r="JRO69" s="1"/>
      <c r="JRP69" s="1"/>
      <c r="JRQ69" s="1"/>
      <c r="JRR69" s="1"/>
      <c r="JRS69" s="1"/>
      <c r="JRT69" s="1"/>
      <c r="JRU69" s="1"/>
      <c r="JRV69" s="1"/>
      <c r="JRW69" s="1"/>
      <c r="JRX69" s="1"/>
      <c r="JRY69" s="1"/>
      <c r="JRZ69" s="1"/>
      <c r="JSA69" s="1"/>
      <c r="JSB69" s="1"/>
      <c r="JSC69" s="1"/>
      <c r="JSD69" s="1"/>
      <c r="JSE69" s="1"/>
      <c r="JSF69" s="1"/>
      <c r="JSG69" s="1"/>
      <c r="JSH69" s="1"/>
      <c r="JSI69" s="1"/>
      <c r="JSJ69" s="1"/>
      <c r="JSK69" s="1"/>
      <c r="JSL69" s="1"/>
      <c r="JSM69" s="1"/>
      <c r="JSN69" s="1"/>
      <c r="JSO69" s="1"/>
      <c r="JSP69" s="1"/>
      <c r="JSQ69" s="1"/>
      <c r="JSR69" s="1"/>
      <c r="JSS69" s="1"/>
      <c r="JST69" s="1"/>
      <c r="JSU69" s="1"/>
      <c r="JSV69" s="1"/>
      <c r="JSW69" s="1"/>
      <c r="JSX69" s="1"/>
      <c r="JSY69" s="1"/>
      <c r="JSZ69" s="1"/>
      <c r="JTA69" s="1"/>
      <c r="JTB69" s="1"/>
      <c r="JTC69" s="1"/>
      <c r="JTD69" s="1"/>
      <c r="JTE69" s="1"/>
      <c r="JTF69" s="1"/>
      <c r="JTG69" s="1"/>
      <c r="JTH69" s="1"/>
      <c r="JTI69" s="1"/>
      <c r="JTJ69" s="1"/>
      <c r="JTK69" s="1"/>
      <c r="JTL69" s="1"/>
      <c r="JTM69" s="1"/>
      <c r="JTN69" s="1"/>
      <c r="JTO69" s="1"/>
      <c r="JTP69" s="1"/>
      <c r="JTQ69" s="1"/>
      <c r="JTR69" s="1"/>
      <c r="JTS69" s="1"/>
      <c r="JTT69" s="1"/>
      <c r="JTU69" s="1"/>
      <c r="JTV69" s="1"/>
      <c r="JTW69" s="1"/>
      <c r="JTX69" s="1"/>
      <c r="JTY69" s="1"/>
      <c r="JTZ69" s="1"/>
      <c r="JUA69" s="1"/>
      <c r="JUB69" s="1"/>
      <c r="JUC69" s="1"/>
      <c r="JUD69" s="1"/>
      <c r="JUE69" s="1"/>
      <c r="JUF69" s="1"/>
      <c r="JUG69" s="1"/>
      <c r="JUH69" s="1"/>
      <c r="JUI69" s="1"/>
      <c r="JUJ69" s="1"/>
      <c r="JUK69" s="1"/>
      <c r="JUL69" s="1"/>
      <c r="JUM69" s="1"/>
      <c r="JUN69" s="1"/>
      <c r="JUO69" s="1"/>
      <c r="JUP69" s="1"/>
      <c r="JUQ69" s="1"/>
      <c r="JUR69" s="1"/>
      <c r="JUS69" s="1"/>
      <c r="JUT69" s="1"/>
      <c r="JUU69" s="1"/>
      <c r="JUV69" s="1"/>
      <c r="JUW69" s="1"/>
      <c r="JUX69" s="1"/>
      <c r="JUY69" s="1"/>
      <c r="JUZ69" s="1"/>
      <c r="JVA69" s="1"/>
      <c r="JVB69" s="1"/>
      <c r="JVC69" s="1"/>
      <c r="JVD69" s="1"/>
      <c r="JVE69" s="1"/>
      <c r="JVF69" s="1"/>
      <c r="JVG69" s="1"/>
      <c r="JVH69" s="1"/>
      <c r="JVI69" s="1"/>
      <c r="JVJ69" s="1"/>
      <c r="JVK69" s="1"/>
      <c r="JVL69" s="1"/>
      <c r="JVM69" s="1"/>
      <c r="JVN69" s="1"/>
      <c r="JVO69" s="1"/>
      <c r="JVP69" s="1"/>
      <c r="JVQ69" s="1"/>
      <c r="JVR69" s="1"/>
      <c r="JVS69" s="1"/>
      <c r="JVT69" s="1"/>
      <c r="JVU69" s="1"/>
      <c r="JVV69" s="1"/>
      <c r="JVW69" s="1"/>
      <c r="JVX69" s="1"/>
      <c r="JVY69" s="1"/>
      <c r="JVZ69" s="1"/>
      <c r="JWA69" s="1"/>
      <c r="JWB69" s="1"/>
      <c r="JWC69" s="1"/>
      <c r="JWD69" s="1"/>
      <c r="JWE69" s="1"/>
      <c r="JWF69" s="1"/>
      <c r="JWG69" s="1"/>
      <c r="JWH69" s="1"/>
      <c r="JWI69" s="1"/>
      <c r="JWJ69" s="1"/>
      <c r="JWK69" s="1"/>
      <c r="JWL69" s="1"/>
      <c r="JWM69" s="1"/>
      <c r="JWN69" s="1"/>
      <c r="JWO69" s="1"/>
      <c r="JWP69" s="1"/>
      <c r="JWQ69" s="1"/>
      <c r="JWR69" s="1"/>
      <c r="JWS69" s="1"/>
      <c r="JWT69" s="1"/>
      <c r="JWU69" s="1"/>
      <c r="JWV69" s="1"/>
      <c r="JWW69" s="1"/>
      <c r="JWX69" s="1"/>
      <c r="JWY69" s="1"/>
      <c r="JWZ69" s="1"/>
      <c r="JXA69" s="1"/>
      <c r="JXB69" s="1"/>
      <c r="JXC69" s="1"/>
      <c r="JXD69" s="1"/>
      <c r="JXE69" s="1"/>
      <c r="JXF69" s="1"/>
      <c r="JXG69" s="1"/>
      <c r="JXH69" s="1"/>
      <c r="JXI69" s="1"/>
      <c r="JXJ69" s="1"/>
      <c r="JXK69" s="1"/>
      <c r="JXL69" s="1"/>
      <c r="JXM69" s="1"/>
      <c r="JXN69" s="1"/>
      <c r="JXO69" s="1"/>
      <c r="JXP69" s="1"/>
      <c r="JXQ69" s="1"/>
      <c r="JXR69" s="1"/>
      <c r="JXS69" s="1"/>
      <c r="JXT69" s="1"/>
      <c r="JXU69" s="1"/>
      <c r="JXV69" s="1"/>
      <c r="JXW69" s="1"/>
      <c r="JXX69" s="1"/>
      <c r="JXY69" s="1"/>
      <c r="JXZ69" s="1"/>
      <c r="JYA69" s="1"/>
      <c r="JYB69" s="1"/>
      <c r="JYC69" s="1"/>
      <c r="JYD69" s="1"/>
      <c r="JYE69" s="1"/>
      <c r="JYF69" s="1"/>
      <c r="JYG69" s="1"/>
      <c r="JYH69" s="1"/>
      <c r="JYI69" s="1"/>
      <c r="JYJ69" s="1"/>
      <c r="JYK69" s="1"/>
      <c r="JYL69" s="1"/>
      <c r="JYM69" s="1"/>
      <c r="JYN69" s="1"/>
      <c r="JYO69" s="1"/>
      <c r="JYP69" s="1"/>
      <c r="JYQ69" s="1"/>
      <c r="JYR69" s="1"/>
      <c r="JYS69" s="1"/>
      <c r="JYT69" s="1"/>
      <c r="JYU69" s="1"/>
      <c r="JYV69" s="1"/>
      <c r="JYW69" s="1"/>
      <c r="JYX69" s="1"/>
      <c r="JYY69" s="1"/>
      <c r="JYZ69" s="1"/>
      <c r="JZA69" s="1"/>
      <c r="JZB69" s="1"/>
      <c r="JZC69" s="1"/>
      <c r="JZD69" s="1"/>
      <c r="JZE69" s="1"/>
      <c r="JZF69" s="1"/>
      <c r="JZG69" s="1"/>
      <c r="JZH69" s="1"/>
      <c r="JZI69" s="1"/>
      <c r="JZJ69" s="1"/>
      <c r="JZK69" s="1"/>
      <c r="JZL69" s="1"/>
      <c r="JZM69" s="1"/>
      <c r="JZN69" s="1"/>
      <c r="JZO69" s="1"/>
      <c r="JZP69" s="1"/>
      <c r="JZQ69" s="1"/>
      <c r="JZR69" s="1"/>
      <c r="JZS69" s="1"/>
      <c r="JZT69" s="1"/>
      <c r="JZU69" s="1"/>
      <c r="JZV69" s="1"/>
      <c r="JZW69" s="1"/>
      <c r="JZX69" s="1"/>
      <c r="JZY69" s="1"/>
      <c r="JZZ69" s="1"/>
      <c r="KAA69" s="1"/>
      <c r="KAB69" s="1"/>
      <c r="KAC69" s="1"/>
      <c r="KAD69" s="1"/>
      <c r="KAE69" s="1"/>
      <c r="KAF69" s="1"/>
      <c r="KAG69" s="1"/>
      <c r="KAH69" s="1"/>
      <c r="KAI69" s="1"/>
      <c r="KAJ69" s="1"/>
      <c r="KAK69" s="1"/>
      <c r="KAL69" s="1"/>
      <c r="KAM69" s="1"/>
      <c r="KAN69" s="1"/>
      <c r="KAO69" s="1"/>
      <c r="KAP69" s="1"/>
      <c r="KAQ69" s="1"/>
      <c r="KAR69" s="1"/>
      <c r="KAS69" s="1"/>
      <c r="KAT69" s="1"/>
      <c r="KAU69" s="1"/>
      <c r="KAV69" s="1"/>
      <c r="KAW69" s="1"/>
      <c r="KAX69" s="1"/>
      <c r="KAY69" s="1"/>
      <c r="KAZ69" s="1"/>
      <c r="KBA69" s="1"/>
      <c r="KBB69" s="1"/>
      <c r="KBC69" s="1"/>
      <c r="KBD69" s="1"/>
      <c r="KBE69" s="1"/>
      <c r="KBF69" s="1"/>
      <c r="KBG69" s="1"/>
      <c r="KBH69" s="1"/>
      <c r="KBI69" s="1"/>
      <c r="KBJ69" s="1"/>
      <c r="KBK69" s="1"/>
      <c r="KBL69" s="1"/>
      <c r="KBM69" s="1"/>
      <c r="KBN69" s="1"/>
      <c r="KBO69" s="1"/>
      <c r="KBP69" s="1"/>
      <c r="KBQ69" s="1"/>
      <c r="KBR69" s="1"/>
      <c r="KBS69" s="1"/>
      <c r="KBT69" s="1"/>
      <c r="KBU69" s="1"/>
      <c r="KBV69" s="1"/>
      <c r="KBW69" s="1"/>
      <c r="KBX69" s="1"/>
      <c r="KBY69" s="1"/>
      <c r="KBZ69" s="1"/>
      <c r="KCA69" s="1"/>
      <c r="KCB69" s="1"/>
      <c r="KCC69" s="1"/>
      <c r="KCD69" s="1"/>
      <c r="KCE69" s="1"/>
      <c r="KCF69" s="1"/>
      <c r="KCG69" s="1"/>
      <c r="KCH69" s="1"/>
      <c r="KCI69" s="1"/>
      <c r="KCJ69" s="1"/>
      <c r="KCK69" s="1"/>
      <c r="KCL69" s="1"/>
      <c r="KCM69" s="1"/>
      <c r="KCN69" s="1"/>
      <c r="KCO69" s="1"/>
      <c r="KCP69" s="1"/>
      <c r="KCQ69" s="1"/>
      <c r="KCR69" s="1"/>
      <c r="KCS69" s="1"/>
      <c r="KCT69" s="1"/>
      <c r="KCU69" s="1"/>
      <c r="KCV69" s="1"/>
      <c r="KCW69" s="1"/>
      <c r="KCX69" s="1"/>
      <c r="KCY69" s="1"/>
      <c r="KCZ69" s="1"/>
      <c r="KDA69" s="1"/>
      <c r="KDB69" s="1"/>
      <c r="KDC69" s="1"/>
      <c r="KDD69" s="1"/>
      <c r="KDE69" s="1"/>
      <c r="KDF69" s="1"/>
      <c r="KDG69" s="1"/>
      <c r="KDH69" s="1"/>
      <c r="KDI69" s="1"/>
      <c r="KDJ69" s="1"/>
      <c r="KDK69" s="1"/>
      <c r="KDL69" s="1"/>
      <c r="KDM69" s="1"/>
      <c r="KDN69" s="1"/>
      <c r="KDO69" s="1"/>
      <c r="KDP69" s="1"/>
      <c r="KDQ69" s="1"/>
      <c r="KDR69" s="1"/>
      <c r="KDS69" s="1"/>
      <c r="KDT69" s="1"/>
      <c r="KDU69" s="1"/>
      <c r="KDV69" s="1"/>
      <c r="KDW69" s="1"/>
      <c r="KDX69" s="1"/>
      <c r="KDY69" s="1"/>
      <c r="KDZ69" s="1"/>
      <c r="KEA69" s="1"/>
      <c r="KEB69" s="1"/>
      <c r="KEC69" s="1"/>
      <c r="KED69" s="1"/>
      <c r="KEE69" s="1"/>
      <c r="KEF69" s="1"/>
      <c r="KEG69" s="1"/>
      <c r="KEH69" s="1"/>
      <c r="KEI69" s="1"/>
      <c r="KEJ69" s="1"/>
      <c r="KEK69" s="1"/>
      <c r="KEL69" s="1"/>
      <c r="KEM69" s="1"/>
      <c r="KEN69" s="1"/>
      <c r="KEO69" s="1"/>
      <c r="KEP69" s="1"/>
      <c r="KEQ69" s="1"/>
      <c r="KER69" s="1"/>
      <c r="KES69" s="1"/>
      <c r="KET69" s="1"/>
      <c r="KEU69" s="1"/>
      <c r="KEV69" s="1"/>
      <c r="KEW69" s="1"/>
      <c r="KEX69" s="1"/>
      <c r="KEY69" s="1"/>
      <c r="KEZ69" s="1"/>
      <c r="KFA69" s="1"/>
      <c r="KFB69" s="1"/>
      <c r="KFC69" s="1"/>
      <c r="KFD69" s="1"/>
      <c r="KFE69" s="1"/>
      <c r="KFF69" s="1"/>
      <c r="KFG69" s="1"/>
      <c r="KFH69" s="1"/>
      <c r="KFI69" s="1"/>
      <c r="KFJ69" s="1"/>
      <c r="KFK69" s="1"/>
      <c r="KFL69" s="1"/>
      <c r="KFM69" s="1"/>
      <c r="KFN69" s="1"/>
      <c r="KFO69" s="1"/>
      <c r="KFP69" s="1"/>
      <c r="KFQ69" s="1"/>
      <c r="KFR69" s="1"/>
      <c r="KFS69" s="1"/>
      <c r="KFT69" s="1"/>
      <c r="KFU69" s="1"/>
      <c r="KFV69" s="1"/>
      <c r="KFW69" s="1"/>
      <c r="KFX69" s="1"/>
      <c r="KFY69" s="1"/>
      <c r="KFZ69" s="1"/>
      <c r="KGA69" s="1"/>
      <c r="KGB69" s="1"/>
      <c r="KGC69" s="1"/>
      <c r="KGD69" s="1"/>
      <c r="KGE69" s="1"/>
      <c r="KGF69" s="1"/>
      <c r="KGG69" s="1"/>
      <c r="KGH69" s="1"/>
      <c r="KGI69" s="1"/>
      <c r="KGJ69" s="1"/>
      <c r="KGK69" s="1"/>
      <c r="KGL69" s="1"/>
      <c r="KGM69" s="1"/>
      <c r="KGN69" s="1"/>
      <c r="KGO69" s="1"/>
      <c r="KGP69" s="1"/>
      <c r="KGQ69" s="1"/>
      <c r="KGR69" s="1"/>
      <c r="KGS69" s="1"/>
      <c r="KGT69" s="1"/>
      <c r="KGU69" s="1"/>
      <c r="KGV69" s="1"/>
      <c r="KGW69" s="1"/>
      <c r="KGX69" s="1"/>
      <c r="KGY69" s="1"/>
      <c r="KGZ69" s="1"/>
      <c r="KHA69" s="1"/>
      <c r="KHB69" s="1"/>
      <c r="KHC69" s="1"/>
      <c r="KHD69" s="1"/>
      <c r="KHE69" s="1"/>
      <c r="KHF69" s="1"/>
      <c r="KHG69" s="1"/>
      <c r="KHH69" s="1"/>
      <c r="KHI69" s="1"/>
      <c r="KHJ69" s="1"/>
      <c r="KHK69" s="1"/>
      <c r="KHL69" s="1"/>
      <c r="KHM69" s="1"/>
      <c r="KHN69" s="1"/>
      <c r="KHO69" s="1"/>
      <c r="KHP69" s="1"/>
      <c r="KHQ69" s="1"/>
      <c r="KHR69" s="1"/>
      <c r="KHS69" s="1"/>
      <c r="KHT69" s="1"/>
      <c r="KHU69" s="1"/>
      <c r="KHV69" s="1"/>
      <c r="KHW69" s="1"/>
      <c r="KHX69" s="1"/>
      <c r="KHY69" s="1"/>
      <c r="KHZ69" s="1"/>
      <c r="KIA69" s="1"/>
      <c r="KIB69" s="1"/>
      <c r="KIC69" s="1"/>
      <c r="KID69" s="1"/>
      <c r="KIE69" s="1"/>
      <c r="KIF69" s="1"/>
      <c r="KIG69" s="1"/>
      <c r="KIH69" s="1"/>
      <c r="KII69" s="1"/>
      <c r="KIJ69" s="1"/>
      <c r="KIK69" s="1"/>
      <c r="KIL69" s="1"/>
      <c r="KIM69" s="1"/>
      <c r="KIN69" s="1"/>
      <c r="KIO69" s="1"/>
      <c r="KIP69" s="1"/>
      <c r="KIQ69" s="1"/>
      <c r="KIR69" s="1"/>
      <c r="KIS69" s="1"/>
      <c r="KIT69" s="1"/>
      <c r="KIU69" s="1"/>
      <c r="KIV69" s="1"/>
      <c r="KIW69" s="1"/>
      <c r="KIX69" s="1"/>
      <c r="KIY69" s="1"/>
      <c r="KIZ69" s="1"/>
      <c r="KJA69" s="1"/>
      <c r="KJB69" s="1"/>
      <c r="KJC69" s="1"/>
      <c r="KJD69" s="1"/>
      <c r="KJE69" s="1"/>
      <c r="KJF69" s="1"/>
      <c r="KJG69" s="1"/>
      <c r="KJH69" s="1"/>
      <c r="KJI69" s="1"/>
      <c r="KJJ69" s="1"/>
      <c r="KJK69" s="1"/>
      <c r="KJL69" s="1"/>
      <c r="KJM69" s="1"/>
      <c r="KJN69" s="1"/>
      <c r="KJO69" s="1"/>
      <c r="KJP69" s="1"/>
      <c r="KJQ69" s="1"/>
      <c r="KJR69" s="1"/>
      <c r="KJS69" s="1"/>
      <c r="KJT69" s="1"/>
      <c r="KJU69" s="1"/>
      <c r="KJV69" s="1"/>
      <c r="KJW69" s="1"/>
      <c r="KJX69" s="1"/>
      <c r="KJY69" s="1"/>
      <c r="KJZ69" s="1"/>
      <c r="KKA69" s="1"/>
      <c r="KKB69" s="1"/>
      <c r="KKC69" s="1"/>
      <c r="KKD69" s="1"/>
      <c r="KKE69" s="1"/>
      <c r="KKF69" s="1"/>
      <c r="KKG69" s="1"/>
      <c r="KKH69" s="1"/>
      <c r="KKI69" s="1"/>
      <c r="KKJ69" s="1"/>
      <c r="KKK69" s="1"/>
      <c r="KKL69" s="1"/>
      <c r="KKM69" s="1"/>
      <c r="KKN69" s="1"/>
      <c r="KKO69" s="1"/>
      <c r="KKP69" s="1"/>
      <c r="KKQ69" s="1"/>
      <c r="KKR69" s="1"/>
      <c r="KKS69" s="1"/>
      <c r="KKT69" s="1"/>
      <c r="KKU69" s="1"/>
      <c r="KKV69" s="1"/>
      <c r="KKW69" s="1"/>
      <c r="KKX69" s="1"/>
      <c r="KKY69" s="1"/>
      <c r="KKZ69" s="1"/>
      <c r="KLA69" s="1"/>
      <c r="KLB69" s="1"/>
      <c r="KLC69" s="1"/>
      <c r="KLD69" s="1"/>
      <c r="KLE69" s="1"/>
      <c r="KLF69" s="1"/>
      <c r="KLG69" s="1"/>
      <c r="KLH69" s="1"/>
      <c r="KLI69" s="1"/>
      <c r="KLJ69" s="1"/>
      <c r="KLK69" s="1"/>
      <c r="KLL69" s="1"/>
      <c r="KLM69" s="1"/>
      <c r="KLN69" s="1"/>
      <c r="KLO69" s="1"/>
      <c r="KLP69" s="1"/>
      <c r="KLQ69" s="1"/>
      <c r="KLR69" s="1"/>
      <c r="KLS69" s="1"/>
      <c r="KLT69" s="1"/>
      <c r="KLU69" s="1"/>
      <c r="KLV69" s="1"/>
      <c r="KLW69" s="1"/>
      <c r="KLX69" s="1"/>
      <c r="KLY69" s="1"/>
      <c r="KLZ69" s="1"/>
      <c r="KMA69" s="1"/>
      <c r="KMB69" s="1"/>
      <c r="KMC69" s="1"/>
      <c r="KMD69" s="1"/>
      <c r="KME69" s="1"/>
      <c r="KMF69" s="1"/>
      <c r="KMG69" s="1"/>
      <c r="KMH69" s="1"/>
      <c r="KMI69" s="1"/>
      <c r="KMJ69" s="1"/>
      <c r="KMK69" s="1"/>
      <c r="KML69" s="1"/>
      <c r="KMM69" s="1"/>
      <c r="KMN69" s="1"/>
      <c r="KMO69" s="1"/>
      <c r="KMP69" s="1"/>
      <c r="KMQ69" s="1"/>
      <c r="KMR69" s="1"/>
      <c r="KMS69" s="1"/>
      <c r="KMT69" s="1"/>
      <c r="KMU69" s="1"/>
      <c r="KMV69" s="1"/>
      <c r="KMW69" s="1"/>
      <c r="KMX69" s="1"/>
      <c r="KMY69" s="1"/>
      <c r="KMZ69" s="1"/>
      <c r="KNA69" s="1"/>
      <c r="KNB69" s="1"/>
      <c r="KNC69" s="1"/>
      <c r="KND69" s="1"/>
      <c r="KNE69" s="1"/>
      <c r="KNF69" s="1"/>
      <c r="KNG69" s="1"/>
      <c r="KNH69" s="1"/>
      <c r="KNI69" s="1"/>
      <c r="KNJ69" s="1"/>
      <c r="KNK69" s="1"/>
      <c r="KNL69" s="1"/>
      <c r="KNM69" s="1"/>
      <c r="KNN69" s="1"/>
      <c r="KNO69" s="1"/>
      <c r="KNP69" s="1"/>
      <c r="KNQ69" s="1"/>
      <c r="KNR69" s="1"/>
      <c r="KNS69" s="1"/>
      <c r="KNT69" s="1"/>
      <c r="KNU69" s="1"/>
      <c r="KNV69" s="1"/>
      <c r="KNW69" s="1"/>
      <c r="KNX69" s="1"/>
      <c r="KNY69" s="1"/>
      <c r="KNZ69" s="1"/>
      <c r="KOA69" s="1"/>
      <c r="KOB69" s="1"/>
      <c r="KOC69" s="1"/>
      <c r="KOD69" s="1"/>
      <c r="KOE69" s="1"/>
      <c r="KOF69" s="1"/>
      <c r="KOG69" s="1"/>
      <c r="KOH69" s="1"/>
      <c r="KOI69" s="1"/>
      <c r="KOJ69" s="1"/>
      <c r="KOK69" s="1"/>
      <c r="KOL69" s="1"/>
      <c r="KOM69" s="1"/>
      <c r="KON69" s="1"/>
      <c r="KOO69" s="1"/>
      <c r="KOP69" s="1"/>
      <c r="KOQ69" s="1"/>
      <c r="KOR69" s="1"/>
      <c r="KOS69" s="1"/>
      <c r="KOT69" s="1"/>
      <c r="KOU69" s="1"/>
      <c r="KOV69" s="1"/>
      <c r="KOW69" s="1"/>
      <c r="KOX69" s="1"/>
      <c r="KOY69" s="1"/>
      <c r="KOZ69" s="1"/>
      <c r="KPA69" s="1"/>
      <c r="KPB69" s="1"/>
      <c r="KPC69" s="1"/>
      <c r="KPD69" s="1"/>
      <c r="KPE69" s="1"/>
      <c r="KPF69" s="1"/>
      <c r="KPG69" s="1"/>
      <c r="KPH69" s="1"/>
      <c r="KPI69" s="1"/>
      <c r="KPJ69" s="1"/>
      <c r="KPK69" s="1"/>
      <c r="KPL69" s="1"/>
      <c r="KPM69" s="1"/>
      <c r="KPN69" s="1"/>
      <c r="KPO69" s="1"/>
      <c r="KPP69" s="1"/>
      <c r="KPQ69" s="1"/>
      <c r="KPR69" s="1"/>
      <c r="KPS69" s="1"/>
      <c r="KPT69" s="1"/>
      <c r="KPU69" s="1"/>
      <c r="KPV69" s="1"/>
      <c r="KPW69" s="1"/>
      <c r="KPX69" s="1"/>
      <c r="KPY69" s="1"/>
      <c r="KPZ69" s="1"/>
      <c r="KQA69" s="1"/>
      <c r="KQB69" s="1"/>
      <c r="KQC69" s="1"/>
      <c r="KQD69" s="1"/>
      <c r="KQE69" s="1"/>
      <c r="KQF69" s="1"/>
      <c r="KQG69" s="1"/>
      <c r="KQH69" s="1"/>
      <c r="KQI69" s="1"/>
      <c r="KQJ69" s="1"/>
      <c r="KQK69" s="1"/>
      <c r="KQL69" s="1"/>
      <c r="KQM69" s="1"/>
      <c r="KQN69" s="1"/>
      <c r="KQO69" s="1"/>
      <c r="KQP69" s="1"/>
      <c r="KQQ69" s="1"/>
      <c r="KQR69" s="1"/>
      <c r="KQS69" s="1"/>
      <c r="KQT69" s="1"/>
      <c r="KQU69" s="1"/>
      <c r="KQV69" s="1"/>
      <c r="KQW69" s="1"/>
      <c r="KQX69" s="1"/>
      <c r="KQY69" s="1"/>
      <c r="KQZ69" s="1"/>
      <c r="KRA69" s="1"/>
      <c r="KRB69" s="1"/>
      <c r="KRC69" s="1"/>
      <c r="KRD69" s="1"/>
      <c r="KRE69" s="1"/>
      <c r="KRF69" s="1"/>
      <c r="KRG69" s="1"/>
      <c r="KRH69" s="1"/>
      <c r="KRI69" s="1"/>
      <c r="KRJ69" s="1"/>
      <c r="KRK69" s="1"/>
      <c r="KRL69" s="1"/>
      <c r="KRM69" s="1"/>
      <c r="KRN69" s="1"/>
      <c r="KRO69" s="1"/>
      <c r="KRP69" s="1"/>
      <c r="KRQ69" s="1"/>
      <c r="KRR69" s="1"/>
      <c r="KRS69" s="1"/>
      <c r="KRT69" s="1"/>
      <c r="KRU69" s="1"/>
      <c r="KRV69" s="1"/>
      <c r="KRW69" s="1"/>
      <c r="KRX69" s="1"/>
      <c r="KRY69" s="1"/>
      <c r="KRZ69" s="1"/>
      <c r="KSA69" s="1"/>
      <c r="KSB69" s="1"/>
      <c r="KSC69" s="1"/>
      <c r="KSD69" s="1"/>
      <c r="KSE69" s="1"/>
      <c r="KSF69" s="1"/>
      <c r="KSG69" s="1"/>
      <c r="KSH69" s="1"/>
      <c r="KSI69" s="1"/>
      <c r="KSJ69" s="1"/>
      <c r="KSK69" s="1"/>
      <c r="KSL69" s="1"/>
      <c r="KSM69" s="1"/>
      <c r="KSN69" s="1"/>
      <c r="KSO69" s="1"/>
      <c r="KSP69" s="1"/>
      <c r="KSQ69" s="1"/>
      <c r="KSR69" s="1"/>
      <c r="KSS69" s="1"/>
      <c r="KST69" s="1"/>
      <c r="KSU69" s="1"/>
      <c r="KSV69" s="1"/>
      <c r="KSW69" s="1"/>
      <c r="KSX69" s="1"/>
      <c r="KSY69" s="1"/>
      <c r="KSZ69" s="1"/>
      <c r="KTA69" s="1"/>
      <c r="KTB69" s="1"/>
      <c r="KTC69" s="1"/>
      <c r="KTD69" s="1"/>
      <c r="KTE69" s="1"/>
      <c r="KTF69" s="1"/>
      <c r="KTG69" s="1"/>
      <c r="KTH69" s="1"/>
      <c r="KTI69" s="1"/>
      <c r="KTJ69" s="1"/>
      <c r="KTK69" s="1"/>
      <c r="KTL69" s="1"/>
      <c r="KTM69" s="1"/>
      <c r="KTN69" s="1"/>
      <c r="KTO69" s="1"/>
      <c r="KTP69" s="1"/>
      <c r="KTQ69" s="1"/>
      <c r="KTR69" s="1"/>
      <c r="KTS69" s="1"/>
      <c r="KTT69" s="1"/>
      <c r="KTU69" s="1"/>
      <c r="KTV69" s="1"/>
      <c r="KTW69" s="1"/>
      <c r="KTX69" s="1"/>
      <c r="KTY69" s="1"/>
      <c r="KTZ69" s="1"/>
      <c r="KUA69" s="1"/>
      <c r="KUB69" s="1"/>
      <c r="KUC69" s="1"/>
      <c r="KUD69" s="1"/>
      <c r="KUE69" s="1"/>
      <c r="KUF69" s="1"/>
      <c r="KUG69" s="1"/>
      <c r="KUH69" s="1"/>
      <c r="KUI69" s="1"/>
      <c r="KUJ69" s="1"/>
      <c r="KUK69" s="1"/>
      <c r="KUL69" s="1"/>
      <c r="KUM69" s="1"/>
      <c r="KUN69" s="1"/>
      <c r="KUO69" s="1"/>
      <c r="KUP69" s="1"/>
      <c r="KUQ69" s="1"/>
      <c r="KUR69" s="1"/>
      <c r="KUS69" s="1"/>
      <c r="KUT69" s="1"/>
      <c r="KUU69" s="1"/>
      <c r="KUV69" s="1"/>
      <c r="KUW69" s="1"/>
      <c r="KUX69" s="1"/>
      <c r="KUY69" s="1"/>
      <c r="KUZ69" s="1"/>
      <c r="KVA69" s="1"/>
      <c r="KVB69" s="1"/>
      <c r="KVC69" s="1"/>
      <c r="KVD69" s="1"/>
      <c r="KVE69" s="1"/>
      <c r="KVF69" s="1"/>
      <c r="KVG69" s="1"/>
      <c r="KVH69" s="1"/>
      <c r="KVI69" s="1"/>
      <c r="KVJ69" s="1"/>
      <c r="KVK69" s="1"/>
      <c r="KVL69" s="1"/>
      <c r="KVM69" s="1"/>
      <c r="KVN69" s="1"/>
      <c r="KVO69" s="1"/>
      <c r="KVP69" s="1"/>
      <c r="KVQ69" s="1"/>
      <c r="KVR69" s="1"/>
      <c r="KVS69" s="1"/>
      <c r="KVT69" s="1"/>
      <c r="KVU69" s="1"/>
      <c r="KVV69" s="1"/>
      <c r="KVW69" s="1"/>
      <c r="KVX69" s="1"/>
      <c r="KVY69" s="1"/>
      <c r="KVZ69" s="1"/>
      <c r="KWA69" s="1"/>
      <c r="KWB69" s="1"/>
      <c r="KWC69" s="1"/>
      <c r="KWD69" s="1"/>
      <c r="KWE69" s="1"/>
      <c r="KWF69" s="1"/>
      <c r="KWG69" s="1"/>
      <c r="KWH69" s="1"/>
      <c r="KWI69" s="1"/>
      <c r="KWJ69" s="1"/>
      <c r="KWK69" s="1"/>
      <c r="KWL69" s="1"/>
      <c r="KWM69" s="1"/>
      <c r="KWN69" s="1"/>
      <c r="KWO69" s="1"/>
      <c r="KWP69" s="1"/>
      <c r="KWQ69" s="1"/>
      <c r="KWR69" s="1"/>
      <c r="KWS69" s="1"/>
      <c r="KWT69" s="1"/>
      <c r="KWU69" s="1"/>
      <c r="KWV69" s="1"/>
      <c r="KWW69" s="1"/>
      <c r="KWX69" s="1"/>
      <c r="KWY69" s="1"/>
      <c r="KWZ69" s="1"/>
      <c r="KXA69" s="1"/>
      <c r="KXB69" s="1"/>
      <c r="KXC69" s="1"/>
      <c r="KXD69" s="1"/>
      <c r="KXE69" s="1"/>
      <c r="KXF69" s="1"/>
      <c r="KXG69" s="1"/>
      <c r="KXH69" s="1"/>
      <c r="KXI69" s="1"/>
      <c r="KXJ69" s="1"/>
      <c r="KXK69" s="1"/>
      <c r="KXL69" s="1"/>
      <c r="KXM69" s="1"/>
      <c r="KXN69" s="1"/>
      <c r="KXO69" s="1"/>
      <c r="KXP69" s="1"/>
      <c r="KXQ69" s="1"/>
      <c r="KXR69" s="1"/>
      <c r="KXS69" s="1"/>
      <c r="KXT69" s="1"/>
      <c r="KXU69" s="1"/>
      <c r="KXV69" s="1"/>
      <c r="KXW69" s="1"/>
      <c r="KXX69" s="1"/>
      <c r="KXY69" s="1"/>
      <c r="KXZ69" s="1"/>
      <c r="KYA69" s="1"/>
      <c r="KYB69" s="1"/>
      <c r="KYC69" s="1"/>
      <c r="KYD69" s="1"/>
      <c r="KYE69" s="1"/>
      <c r="KYF69" s="1"/>
      <c r="KYG69" s="1"/>
      <c r="KYH69" s="1"/>
      <c r="KYI69" s="1"/>
      <c r="KYJ69" s="1"/>
      <c r="KYK69" s="1"/>
      <c r="KYL69" s="1"/>
      <c r="KYM69" s="1"/>
      <c r="KYN69" s="1"/>
      <c r="KYO69" s="1"/>
      <c r="KYP69" s="1"/>
      <c r="KYQ69" s="1"/>
      <c r="KYR69" s="1"/>
      <c r="KYS69" s="1"/>
      <c r="KYT69" s="1"/>
      <c r="KYU69" s="1"/>
      <c r="KYV69" s="1"/>
      <c r="KYW69" s="1"/>
      <c r="KYX69" s="1"/>
      <c r="KYY69" s="1"/>
      <c r="KYZ69" s="1"/>
      <c r="KZA69" s="1"/>
      <c r="KZB69" s="1"/>
      <c r="KZC69" s="1"/>
      <c r="KZD69" s="1"/>
      <c r="KZE69" s="1"/>
      <c r="KZF69" s="1"/>
      <c r="KZG69" s="1"/>
      <c r="KZH69" s="1"/>
      <c r="KZI69" s="1"/>
      <c r="KZJ69" s="1"/>
      <c r="KZK69" s="1"/>
      <c r="KZL69" s="1"/>
      <c r="KZM69" s="1"/>
      <c r="KZN69" s="1"/>
      <c r="KZO69" s="1"/>
      <c r="KZP69" s="1"/>
      <c r="KZQ69" s="1"/>
      <c r="KZR69" s="1"/>
      <c r="KZS69" s="1"/>
      <c r="KZT69" s="1"/>
      <c r="KZU69" s="1"/>
      <c r="KZV69" s="1"/>
      <c r="KZW69" s="1"/>
      <c r="KZX69" s="1"/>
      <c r="KZY69" s="1"/>
      <c r="KZZ69" s="1"/>
      <c r="LAA69" s="1"/>
      <c r="LAB69" s="1"/>
      <c r="LAC69" s="1"/>
      <c r="LAD69" s="1"/>
      <c r="LAE69" s="1"/>
      <c r="LAF69" s="1"/>
      <c r="LAG69" s="1"/>
      <c r="LAH69" s="1"/>
      <c r="LAI69" s="1"/>
      <c r="LAJ69" s="1"/>
      <c r="LAK69" s="1"/>
      <c r="LAL69" s="1"/>
      <c r="LAM69" s="1"/>
      <c r="LAN69" s="1"/>
      <c r="LAO69" s="1"/>
      <c r="LAP69" s="1"/>
      <c r="LAQ69" s="1"/>
      <c r="LAR69" s="1"/>
      <c r="LAS69" s="1"/>
      <c r="LAT69" s="1"/>
      <c r="LAU69" s="1"/>
      <c r="LAV69" s="1"/>
      <c r="LAW69" s="1"/>
      <c r="LAX69" s="1"/>
      <c r="LAY69" s="1"/>
      <c r="LAZ69" s="1"/>
      <c r="LBA69" s="1"/>
      <c r="LBB69" s="1"/>
      <c r="LBC69" s="1"/>
      <c r="LBD69" s="1"/>
      <c r="LBE69" s="1"/>
      <c r="LBF69" s="1"/>
      <c r="LBG69" s="1"/>
      <c r="LBH69" s="1"/>
      <c r="LBI69" s="1"/>
      <c r="LBJ69" s="1"/>
      <c r="LBK69" s="1"/>
      <c r="LBL69" s="1"/>
      <c r="LBM69" s="1"/>
      <c r="LBN69" s="1"/>
      <c r="LBO69" s="1"/>
      <c r="LBP69" s="1"/>
      <c r="LBQ69" s="1"/>
      <c r="LBR69" s="1"/>
      <c r="LBS69" s="1"/>
      <c r="LBT69" s="1"/>
      <c r="LBU69" s="1"/>
      <c r="LBV69" s="1"/>
      <c r="LBW69" s="1"/>
      <c r="LBX69" s="1"/>
      <c r="LBY69" s="1"/>
      <c r="LBZ69" s="1"/>
      <c r="LCA69" s="1"/>
      <c r="LCB69" s="1"/>
      <c r="LCC69" s="1"/>
      <c r="LCD69" s="1"/>
      <c r="LCE69" s="1"/>
      <c r="LCF69" s="1"/>
      <c r="LCG69" s="1"/>
      <c r="LCH69" s="1"/>
      <c r="LCI69" s="1"/>
      <c r="LCJ69" s="1"/>
      <c r="LCK69" s="1"/>
      <c r="LCL69" s="1"/>
      <c r="LCM69" s="1"/>
      <c r="LCN69" s="1"/>
      <c r="LCO69" s="1"/>
      <c r="LCP69" s="1"/>
      <c r="LCQ69" s="1"/>
      <c r="LCR69" s="1"/>
      <c r="LCS69" s="1"/>
      <c r="LCT69" s="1"/>
      <c r="LCU69" s="1"/>
      <c r="LCV69" s="1"/>
      <c r="LCW69" s="1"/>
      <c r="LCX69" s="1"/>
      <c r="LCY69" s="1"/>
      <c r="LCZ69" s="1"/>
      <c r="LDA69" s="1"/>
      <c r="LDB69" s="1"/>
      <c r="LDC69" s="1"/>
      <c r="LDD69" s="1"/>
      <c r="LDE69" s="1"/>
      <c r="LDF69" s="1"/>
      <c r="LDG69" s="1"/>
      <c r="LDH69" s="1"/>
      <c r="LDI69" s="1"/>
      <c r="LDJ69" s="1"/>
      <c r="LDK69" s="1"/>
      <c r="LDL69" s="1"/>
      <c r="LDM69" s="1"/>
      <c r="LDN69" s="1"/>
      <c r="LDO69" s="1"/>
      <c r="LDP69" s="1"/>
      <c r="LDQ69" s="1"/>
      <c r="LDR69" s="1"/>
      <c r="LDS69" s="1"/>
      <c r="LDT69" s="1"/>
      <c r="LDU69" s="1"/>
      <c r="LDV69" s="1"/>
      <c r="LDW69" s="1"/>
      <c r="LDX69" s="1"/>
      <c r="LDY69" s="1"/>
      <c r="LDZ69" s="1"/>
      <c r="LEA69" s="1"/>
      <c r="LEB69" s="1"/>
      <c r="LEC69" s="1"/>
      <c r="LED69" s="1"/>
      <c r="LEE69" s="1"/>
      <c r="LEF69" s="1"/>
      <c r="LEG69" s="1"/>
      <c r="LEH69" s="1"/>
      <c r="LEI69" s="1"/>
      <c r="LEJ69" s="1"/>
      <c r="LEK69" s="1"/>
      <c r="LEL69" s="1"/>
      <c r="LEM69" s="1"/>
      <c r="LEN69" s="1"/>
      <c r="LEO69" s="1"/>
      <c r="LEP69" s="1"/>
      <c r="LEQ69" s="1"/>
      <c r="LER69" s="1"/>
      <c r="LES69" s="1"/>
      <c r="LET69" s="1"/>
      <c r="LEU69" s="1"/>
      <c r="LEV69" s="1"/>
      <c r="LEW69" s="1"/>
      <c r="LEX69" s="1"/>
      <c r="LEY69" s="1"/>
      <c r="LEZ69" s="1"/>
      <c r="LFA69" s="1"/>
      <c r="LFB69" s="1"/>
      <c r="LFC69" s="1"/>
      <c r="LFD69" s="1"/>
      <c r="LFE69" s="1"/>
      <c r="LFF69" s="1"/>
      <c r="LFG69" s="1"/>
      <c r="LFH69" s="1"/>
      <c r="LFI69" s="1"/>
      <c r="LFJ69" s="1"/>
      <c r="LFK69" s="1"/>
      <c r="LFL69" s="1"/>
      <c r="LFM69" s="1"/>
      <c r="LFN69" s="1"/>
      <c r="LFO69" s="1"/>
      <c r="LFP69" s="1"/>
      <c r="LFQ69" s="1"/>
      <c r="LFR69" s="1"/>
      <c r="LFS69" s="1"/>
      <c r="LFT69" s="1"/>
      <c r="LFU69" s="1"/>
      <c r="LFV69" s="1"/>
      <c r="LFW69" s="1"/>
      <c r="LFX69" s="1"/>
      <c r="LFY69" s="1"/>
      <c r="LFZ69" s="1"/>
      <c r="LGA69" s="1"/>
      <c r="LGB69" s="1"/>
      <c r="LGC69" s="1"/>
      <c r="LGD69" s="1"/>
      <c r="LGE69" s="1"/>
      <c r="LGF69" s="1"/>
      <c r="LGG69" s="1"/>
      <c r="LGH69" s="1"/>
      <c r="LGI69" s="1"/>
      <c r="LGJ69" s="1"/>
      <c r="LGK69" s="1"/>
      <c r="LGL69" s="1"/>
      <c r="LGM69" s="1"/>
      <c r="LGN69" s="1"/>
      <c r="LGO69" s="1"/>
      <c r="LGP69" s="1"/>
      <c r="LGQ69" s="1"/>
      <c r="LGR69" s="1"/>
      <c r="LGS69" s="1"/>
      <c r="LGT69" s="1"/>
      <c r="LGU69" s="1"/>
      <c r="LGV69" s="1"/>
      <c r="LGW69" s="1"/>
      <c r="LGX69" s="1"/>
      <c r="LGY69" s="1"/>
      <c r="LGZ69" s="1"/>
      <c r="LHA69" s="1"/>
      <c r="LHB69" s="1"/>
      <c r="LHC69" s="1"/>
      <c r="LHD69" s="1"/>
      <c r="LHE69" s="1"/>
      <c r="LHF69" s="1"/>
      <c r="LHG69" s="1"/>
      <c r="LHH69" s="1"/>
      <c r="LHI69" s="1"/>
      <c r="LHJ69" s="1"/>
      <c r="LHK69" s="1"/>
      <c r="LHL69" s="1"/>
      <c r="LHM69" s="1"/>
      <c r="LHN69" s="1"/>
      <c r="LHO69" s="1"/>
      <c r="LHP69" s="1"/>
      <c r="LHQ69" s="1"/>
      <c r="LHR69" s="1"/>
      <c r="LHS69" s="1"/>
      <c r="LHT69" s="1"/>
      <c r="LHU69" s="1"/>
      <c r="LHV69" s="1"/>
      <c r="LHW69" s="1"/>
      <c r="LHX69" s="1"/>
      <c r="LHY69" s="1"/>
      <c r="LHZ69" s="1"/>
      <c r="LIA69" s="1"/>
      <c r="LIB69" s="1"/>
      <c r="LIC69" s="1"/>
      <c r="LID69" s="1"/>
      <c r="LIE69" s="1"/>
      <c r="LIF69" s="1"/>
      <c r="LIG69" s="1"/>
      <c r="LIH69" s="1"/>
      <c r="LII69" s="1"/>
      <c r="LIJ69" s="1"/>
      <c r="LIK69" s="1"/>
      <c r="LIL69" s="1"/>
      <c r="LIM69" s="1"/>
      <c r="LIN69" s="1"/>
      <c r="LIO69" s="1"/>
      <c r="LIP69" s="1"/>
      <c r="LIQ69" s="1"/>
      <c r="LIR69" s="1"/>
      <c r="LIS69" s="1"/>
      <c r="LIT69" s="1"/>
      <c r="LIU69" s="1"/>
      <c r="LIV69" s="1"/>
      <c r="LIW69" s="1"/>
      <c r="LIX69" s="1"/>
      <c r="LIY69" s="1"/>
      <c r="LIZ69" s="1"/>
      <c r="LJA69" s="1"/>
      <c r="LJB69" s="1"/>
      <c r="LJC69" s="1"/>
      <c r="LJD69" s="1"/>
      <c r="LJE69" s="1"/>
      <c r="LJF69" s="1"/>
      <c r="LJG69" s="1"/>
      <c r="LJH69" s="1"/>
      <c r="LJI69" s="1"/>
      <c r="LJJ69" s="1"/>
      <c r="LJK69" s="1"/>
      <c r="LJL69" s="1"/>
      <c r="LJM69" s="1"/>
      <c r="LJN69" s="1"/>
      <c r="LJO69" s="1"/>
      <c r="LJP69" s="1"/>
      <c r="LJQ69" s="1"/>
      <c r="LJR69" s="1"/>
      <c r="LJS69" s="1"/>
      <c r="LJT69" s="1"/>
      <c r="LJU69" s="1"/>
      <c r="LJV69" s="1"/>
      <c r="LJW69" s="1"/>
      <c r="LJX69" s="1"/>
      <c r="LJY69" s="1"/>
      <c r="LJZ69" s="1"/>
      <c r="LKA69" s="1"/>
      <c r="LKB69" s="1"/>
      <c r="LKC69" s="1"/>
      <c r="LKD69" s="1"/>
      <c r="LKE69" s="1"/>
      <c r="LKF69" s="1"/>
      <c r="LKG69" s="1"/>
      <c r="LKH69" s="1"/>
      <c r="LKI69" s="1"/>
      <c r="LKJ69" s="1"/>
      <c r="LKK69" s="1"/>
      <c r="LKL69" s="1"/>
      <c r="LKM69" s="1"/>
      <c r="LKN69" s="1"/>
      <c r="LKO69" s="1"/>
      <c r="LKP69" s="1"/>
      <c r="LKQ69" s="1"/>
      <c r="LKR69" s="1"/>
      <c r="LKS69" s="1"/>
      <c r="LKT69" s="1"/>
      <c r="LKU69" s="1"/>
      <c r="LKV69" s="1"/>
      <c r="LKW69" s="1"/>
      <c r="LKX69" s="1"/>
      <c r="LKY69" s="1"/>
      <c r="LKZ69" s="1"/>
      <c r="LLA69" s="1"/>
      <c r="LLB69" s="1"/>
      <c r="LLC69" s="1"/>
      <c r="LLD69" s="1"/>
      <c r="LLE69" s="1"/>
      <c r="LLF69" s="1"/>
      <c r="LLG69" s="1"/>
      <c r="LLH69" s="1"/>
      <c r="LLI69" s="1"/>
      <c r="LLJ69" s="1"/>
      <c r="LLK69" s="1"/>
      <c r="LLL69" s="1"/>
      <c r="LLM69" s="1"/>
      <c r="LLN69" s="1"/>
      <c r="LLO69" s="1"/>
      <c r="LLP69" s="1"/>
      <c r="LLQ69" s="1"/>
      <c r="LLR69" s="1"/>
      <c r="LLS69" s="1"/>
      <c r="LLT69" s="1"/>
      <c r="LLU69" s="1"/>
      <c r="LLV69" s="1"/>
      <c r="LLW69" s="1"/>
      <c r="LLX69" s="1"/>
      <c r="LLY69" s="1"/>
      <c r="LLZ69" s="1"/>
      <c r="LMA69" s="1"/>
      <c r="LMB69" s="1"/>
      <c r="LMC69" s="1"/>
      <c r="LMD69" s="1"/>
      <c r="LME69" s="1"/>
      <c r="LMF69" s="1"/>
      <c r="LMG69" s="1"/>
      <c r="LMH69" s="1"/>
      <c r="LMI69" s="1"/>
      <c r="LMJ69" s="1"/>
      <c r="LMK69" s="1"/>
      <c r="LML69" s="1"/>
      <c r="LMM69" s="1"/>
      <c r="LMN69" s="1"/>
      <c r="LMO69" s="1"/>
      <c r="LMP69" s="1"/>
      <c r="LMQ69" s="1"/>
      <c r="LMR69" s="1"/>
      <c r="LMS69" s="1"/>
      <c r="LMT69" s="1"/>
      <c r="LMU69" s="1"/>
      <c r="LMV69" s="1"/>
      <c r="LMW69" s="1"/>
      <c r="LMX69" s="1"/>
      <c r="LMY69" s="1"/>
      <c r="LMZ69" s="1"/>
      <c r="LNA69" s="1"/>
      <c r="LNB69" s="1"/>
      <c r="LNC69" s="1"/>
      <c r="LND69" s="1"/>
      <c r="LNE69" s="1"/>
      <c r="LNF69" s="1"/>
      <c r="LNG69" s="1"/>
      <c r="LNH69" s="1"/>
      <c r="LNI69" s="1"/>
      <c r="LNJ69" s="1"/>
      <c r="LNK69" s="1"/>
      <c r="LNL69" s="1"/>
      <c r="LNM69" s="1"/>
      <c r="LNN69" s="1"/>
      <c r="LNO69" s="1"/>
      <c r="LNP69" s="1"/>
      <c r="LNQ69" s="1"/>
      <c r="LNR69" s="1"/>
      <c r="LNS69" s="1"/>
      <c r="LNT69" s="1"/>
      <c r="LNU69" s="1"/>
      <c r="LNV69" s="1"/>
      <c r="LNW69" s="1"/>
      <c r="LNX69" s="1"/>
      <c r="LNY69" s="1"/>
      <c r="LNZ69" s="1"/>
      <c r="LOA69" s="1"/>
      <c r="LOB69" s="1"/>
      <c r="LOC69" s="1"/>
      <c r="LOD69" s="1"/>
      <c r="LOE69" s="1"/>
      <c r="LOF69" s="1"/>
      <c r="LOG69" s="1"/>
      <c r="LOH69" s="1"/>
      <c r="LOI69" s="1"/>
      <c r="LOJ69" s="1"/>
      <c r="LOK69" s="1"/>
      <c r="LOL69" s="1"/>
      <c r="LOM69" s="1"/>
      <c r="LON69" s="1"/>
      <c r="LOO69" s="1"/>
      <c r="LOP69" s="1"/>
      <c r="LOQ69" s="1"/>
      <c r="LOR69" s="1"/>
      <c r="LOS69" s="1"/>
      <c r="LOT69" s="1"/>
      <c r="LOU69" s="1"/>
      <c r="LOV69" s="1"/>
      <c r="LOW69" s="1"/>
      <c r="LOX69" s="1"/>
      <c r="LOY69" s="1"/>
      <c r="LOZ69" s="1"/>
      <c r="LPA69" s="1"/>
      <c r="LPB69" s="1"/>
      <c r="LPC69" s="1"/>
      <c r="LPD69" s="1"/>
      <c r="LPE69" s="1"/>
      <c r="LPF69" s="1"/>
      <c r="LPG69" s="1"/>
      <c r="LPH69" s="1"/>
      <c r="LPI69" s="1"/>
      <c r="LPJ69" s="1"/>
      <c r="LPK69" s="1"/>
      <c r="LPL69" s="1"/>
      <c r="LPM69" s="1"/>
      <c r="LPN69" s="1"/>
      <c r="LPO69" s="1"/>
      <c r="LPP69" s="1"/>
      <c r="LPQ69" s="1"/>
      <c r="LPR69" s="1"/>
      <c r="LPS69" s="1"/>
      <c r="LPT69" s="1"/>
      <c r="LPU69" s="1"/>
      <c r="LPV69" s="1"/>
      <c r="LPW69" s="1"/>
      <c r="LPX69" s="1"/>
      <c r="LPY69" s="1"/>
      <c r="LPZ69" s="1"/>
      <c r="LQA69" s="1"/>
      <c r="LQB69" s="1"/>
      <c r="LQC69" s="1"/>
      <c r="LQD69" s="1"/>
      <c r="LQE69" s="1"/>
      <c r="LQF69" s="1"/>
      <c r="LQG69" s="1"/>
      <c r="LQH69" s="1"/>
      <c r="LQI69" s="1"/>
      <c r="LQJ69" s="1"/>
      <c r="LQK69" s="1"/>
      <c r="LQL69" s="1"/>
      <c r="LQM69" s="1"/>
      <c r="LQN69" s="1"/>
      <c r="LQO69" s="1"/>
      <c r="LQP69" s="1"/>
      <c r="LQQ69" s="1"/>
      <c r="LQR69" s="1"/>
      <c r="LQS69" s="1"/>
      <c r="LQT69" s="1"/>
      <c r="LQU69" s="1"/>
      <c r="LQV69" s="1"/>
      <c r="LQW69" s="1"/>
      <c r="LQX69" s="1"/>
      <c r="LQY69" s="1"/>
      <c r="LQZ69" s="1"/>
      <c r="LRA69" s="1"/>
      <c r="LRB69" s="1"/>
      <c r="LRC69" s="1"/>
      <c r="LRD69" s="1"/>
      <c r="LRE69" s="1"/>
      <c r="LRF69" s="1"/>
      <c r="LRG69" s="1"/>
      <c r="LRH69" s="1"/>
      <c r="LRI69" s="1"/>
      <c r="LRJ69" s="1"/>
      <c r="LRK69" s="1"/>
      <c r="LRL69" s="1"/>
      <c r="LRM69" s="1"/>
      <c r="LRN69" s="1"/>
      <c r="LRO69" s="1"/>
      <c r="LRP69" s="1"/>
      <c r="LRQ69" s="1"/>
      <c r="LRR69" s="1"/>
      <c r="LRS69" s="1"/>
      <c r="LRT69" s="1"/>
      <c r="LRU69" s="1"/>
      <c r="LRV69" s="1"/>
      <c r="LRW69" s="1"/>
      <c r="LRX69" s="1"/>
      <c r="LRY69" s="1"/>
      <c r="LRZ69" s="1"/>
      <c r="LSA69" s="1"/>
      <c r="LSB69" s="1"/>
      <c r="LSC69" s="1"/>
      <c r="LSD69" s="1"/>
      <c r="LSE69" s="1"/>
      <c r="LSF69" s="1"/>
      <c r="LSG69" s="1"/>
      <c r="LSH69" s="1"/>
      <c r="LSI69" s="1"/>
      <c r="LSJ69" s="1"/>
      <c r="LSK69" s="1"/>
      <c r="LSL69" s="1"/>
      <c r="LSM69" s="1"/>
      <c r="LSN69" s="1"/>
      <c r="LSO69" s="1"/>
      <c r="LSP69" s="1"/>
      <c r="LSQ69" s="1"/>
      <c r="LSR69" s="1"/>
      <c r="LSS69" s="1"/>
      <c r="LST69" s="1"/>
      <c r="LSU69" s="1"/>
      <c r="LSV69" s="1"/>
      <c r="LSW69" s="1"/>
      <c r="LSX69" s="1"/>
      <c r="LSY69" s="1"/>
      <c r="LSZ69" s="1"/>
      <c r="LTA69" s="1"/>
      <c r="LTB69" s="1"/>
      <c r="LTC69" s="1"/>
      <c r="LTD69" s="1"/>
      <c r="LTE69" s="1"/>
      <c r="LTF69" s="1"/>
      <c r="LTG69" s="1"/>
      <c r="LTH69" s="1"/>
      <c r="LTI69" s="1"/>
      <c r="LTJ69" s="1"/>
      <c r="LTK69" s="1"/>
      <c r="LTL69" s="1"/>
      <c r="LTM69" s="1"/>
      <c r="LTN69" s="1"/>
      <c r="LTO69" s="1"/>
      <c r="LTP69" s="1"/>
      <c r="LTQ69" s="1"/>
      <c r="LTR69" s="1"/>
      <c r="LTS69" s="1"/>
      <c r="LTT69" s="1"/>
      <c r="LTU69" s="1"/>
      <c r="LTV69" s="1"/>
      <c r="LTW69" s="1"/>
      <c r="LTX69" s="1"/>
      <c r="LTY69" s="1"/>
      <c r="LTZ69" s="1"/>
      <c r="LUA69" s="1"/>
      <c r="LUB69" s="1"/>
      <c r="LUC69" s="1"/>
      <c r="LUD69" s="1"/>
      <c r="LUE69" s="1"/>
      <c r="LUF69" s="1"/>
      <c r="LUG69" s="1"/>
      <c r="LUH69" s="1"/>
      <c r="LUI69" s="1"/>
      <c r="LUJ69" s="1"/>
      <c r="LUK69" s="1"/>
      <c r="LUL69" s="1"/>
      <c r="LUM69" s="1"/>
      <c r="LUN69" s="1"/>
      <c r="LUO69" s="1"/>
      <c r="LUP69" s="1"/>
      <c r="LUQ69" s="1"/>
      <c r="LUR69" s="1"/>
      <c r="LUS69" s="1"/>
      <c r="LUT69" s="1"/>
      <c r="LUU69" s="1"/>
      <c r="LUV69" s="1"/>
      <c r="LUW69" s="1"/>
      <c r="LUX69" s="1"/>
      <c r="LUY69" s="1"/>
      <c r="LUZ69" s="1"/>
      <c r="LVA69" s="1"/>
      <c r="LVB69" s="1"/>
      <c r="LVC69" s="1"/>
      <c r="LVD69" s="1"/>
      <c r="LVE69" s="1"/>
      <c r="LVF69" s="1"/>
      <c r="LVG69" s="1"/>
      <c r="LVH69" s="1"/>
      <c r="LVI69" s="1"/>
      <c r="LVJ69" s="1"/>
      <c r="LVK69" s="1"/>
      <c r="LVL69" s="1"/>
      <c r="LVM69" s="1"/>
      <c r="LVN69" s="1"/>
      <c r="LVO69" s="1"/>
      <c r="LVP69" s="1"/>
      <c r="LVQ69" s="1"/>
      <c r="LVR69" s="1"/>
      <c r="LVS69" s="1"/>
      <c r="LVT69" s="1"/>
      <c r="LVU69" s="1"/>
      <c r="LVV69" s="1"/>
      <c r="LVW69" s="1"/>
      <c r="LVX69" s="1"/>
      <c r="LVY69" s="1"/>
      <c r="LVZ69" s="1"/>
      <c r="LWA69" s="1"/>
      <c r="LWB69" s="1"/>
      <c r="LWC69" s="1"/>
      <c r="LWD69" s="1"/>
      <c r="LWE69" s="1"/>
      <c r="LWF69" s="1"/>
      <c r="LWG69" s="1"/>
      <c r="LWH69" s="1"/>
      <c r="LWI69" s="1"/>
      <c r="LWJ69" s="1"/>
      <c r="LWK69" s="1"/>
      <c r="LWL69" s="1"/>
      <c r="LWM69" s="1"/>
      <c r="LWN69" s="1"/>
      <c r="LWO69" s="1"/>
      <c r="LWP69" s="1"/>
      <c r="LWQ69" s="1"/>
      <c r="LWR69" s="1"/>
      <c r="LWS69" s="1"/>
      <c r="LWT69" s="1"/>
      <c r="LWU69" s="1"/>
      <c r="LWV69" s="1"/>
      <c r="LWW69" s="1"/>
      <c r="LWX69" s="1"/>
      <c r="LWY69" s="1"/>
      <c r="LWZ69" s="1"/>
      <c r="LXA69" s="1"/>
      <c r="LXB69" s="1"/>
      <c r="LXC69" s="1"/>
      <c r="LXD69" s="1"/>
      <c r="LXE69" s="1"/>
      <c r="LXF69" s="1"/>
      <c r="LXG69" s="1"/>
      <c r="LXH69" s="1"/>
      <c r="LXI69" s="1"/>
      <c r="LXJ69" s="1"/>
      <c r="LXK69" s="1"/>
      <c r="LXL69" s="1"/>
      <c r="LXM69" s="1"/>
      <c r="LXN69" s="1"/>
      <c r="LXO69" s="1"/>
      <c r="LXP69" s="1"/>
      <c r="LXQ69" s="1"/>
      <c r="LXR69" s="1"/>
      <c r="LXS69" s="1"/>
      <c r="LXT69" s="1"/>
      <c r="LXU69" s="1"/>
      <c r="LXV69" s="1"/>
      <c r="LXW69" s="1"/>
      <c r="LXX69" s="1"/>
      <c r="LXY69" s="1"/>
      <c r="LXZ69" s="1"/>
      <c r="LYA69" s="1"/>
      <c r="LYB69" s="1"/>
      <c r="LYC69" s="1"/>
      <c r="LYD69" s="1"/>
      <c r="LYE69" s="1"/>
      <c r="LYF69" s="1"/>
      <c r="LYG69" s="1"/>
      <c r="LYH69" s="1"/>
      <c r="LYI69" s="1"/>
      <c r="LYJ69" s="1"/>
      <c r="LYK69" s="1"/>
      <c r="LYL69" s="1"/>
      <c r="LYM69" s="1"/>
      <c r="LYN69" s="1"/>
      <c r="LYO69" s="1"/>
      <c r="LYP69" s="1"/>
      <c r="LYQ69" s="1"/>
      <c r="LYR69" s="1"/>
      <c r="LYS69" s="1"/>
      <c r="LYT69" s="1"/>
      <c r="LYU69" s="1"/>
      <c r="LYV69" s="1"/>
      <c r="LYW69" s="1"/>
      <c r="LYX69" s="1"/>
      <c r="LYY69" s="1"/>
      <c r="LYZ69" s="1"/>
      <c r="LZA69" s="1"/>
      <c r="LZB69" s="1"/>
      <c r="LZC69" s="1"/>
      <c r="LZD69" s="1"/>
      <c r="LZE69" s="1"/>
      <c r="LZF69" s="1"/>
      <c r="LZG69" s="1"/>
      <c r="LZH69" s="1"/>
      <c r="LZI69" s="1"/>
      <c r="LZJ69" s="1"/>
      <c r="LZK69" s="1"/>
      <c r="LZL69" s="1"/>
      <c r="LZM69" s="1"/>
      <c r="LZN69" s="1"/>
      <c r="LZO69" s="1"/>
      <c r="LZP69" s="1"/>
      <c r="LZQ69" s="1"/>
      <c r="LZR69" s="1"/>
      <c r="LZS69" s="1"/>
      <c r="LZT69" s="1"/>
      <c r="LZU69" s="1"/>
      <c r="LZV69" s="1"/>
      <c r="LZW69" s="1"/>
      <c r="LZX69" s="1"/>
      <c r="LZY69" s="1"/>
      <c r="LZZ69" s="1"/>
      <c r="MAA69" s="1"/>
      <c r="MAB69" s="1"/>
      <c r="MAC69" s="1"/>
      <c r="MAD69" s="1"/>
      <c r="MAE69" s="1"/>
      <c r="MAF69" s="1"/>
      <c r="MAG69" s="1"/>
      <c r="MAH69" s="1"/>
      <c r="MAI69" s="1"/>
      <c r="MAJ69" s="1"/>
      <c r="MAK69" s="1"/>
      <c r="MAL69" s="1"/>
      <c r="MAM69" s="1"/>
      <c r="MAN69" s="1"/>
      <c r="MAO69" s="1"/>
      <c r="MAP69" s="1"/>
      <c r="MAQ69" s="1"/>
      <c r="MAR69" s="1"/>
      <c r="MAS69" s="1"/>
      <c r="MAT69" s="1"/>
      <c r="MAU69" s="1"/>
      <c r="MAV69" s="1"/>
      <c r="MAW69" s="1"/>
      <c r="MAX69" s="1"/>
      <c r="MAY69" s="1"/>
      <c r="MAZ69" s="1"/>
      <c r="MBA69" s="1"/>
      <c r="MBB69" s="1"/>
      <c r="MBC69" s="1"/>
      <c r="MBD69" s="1"/>
      <c r="MBE69" s="1"/>
      <c r="MBF69" s="1"/>
      <c r="MBG69" s="1"/>
      <c r="MBH69" s="1"/>
      <c r="MBI69" s="1"/>
      <c r="MBJ69" s="1"/>
      <c r="MBK69" s="1"/>
      <c r="MBL69" s="1"/>
      <c r="MBM69" s="1"/>
      <c r="MBN69" s="1"/>
      <c r="MBO69" s="1"/>
      <c r="MBP69" s="1"/>
      <c r="MBQ69" s="1"/>
      <c r="MBR69" s="1"/>
      <c r="MBS69" s="1"/>
      <c r="MBT69" s="1"/>
      <c r="MBU69" s="1"/>
      <c r="MBV69" s="1"/>
      <c r="MBW69" s="1"/>
      <c r="MBX69" s="1"/>
      <c r="MBY69" s="1"/>
      <c r="MBZ69" s="1"/>
      <c r="MCA69" s="1"/>
      <c r="MCB69" s="1"/>
      <c r="MCC69" s="1"/>
      <c r="MCD69" s="1"/>
      <c r="MCE69" s="1"/>
      <c r="MCF69" s="1"/>
      <c r="MCG69" s="1"/>
      <c r="MCH69" s="1"/>
      <c r="MCI69" s="1"/>
      <c r="MCJ69" s="1"/>
      <c r="MCK69" s="1"/>
      <c r="MCL69" s="1"/>
      <c r="MCM69" s="1"/>
      <c r="MCN69" s="1"/>
      <c r="MCO69" s="1"/>
      <c r="MCP69" s="1"/>
      <c r="MCQ69" s="1"/>
      <c r="MCR69" s="1"/>
      <c r="MCS69" s="1"/>
      <c r="MCT69" s="1"/>
      <c r="MCU69" s="1"/>
      <c r="MCV69" s="1"/>
      <c r="MCW69" s="1"/>
      <c r="MCX69" s="1"/>
      <c r="MCY69" s="1"/>
      <c r="MCZ69" s="1"/>
      <c r="MDA69" s="1"/>
      <c r="MDB69" s="1"/>
      <c r="MDC69" s="1"/>
      <c r="MDD69" s="1"/>
      <c r="MDE69" s="1"/>
      <c r="MDF69" s="1"/>
      <c r="MDG69" s="1"/>
      <c r="MDH69" s="1"/>
      <c r="MDI69" s="1"/>
      <c r="MDJ69" s="1"/>
      <c r="MDK69" s="1"/>
      <c r="MDL69" s="1"/>
      <c r="MDM69" s="1"/>
      <c r="MDN69" s="1"/>
      <c r="MDO69" s="1"/>
      <c r="MDP69" s="1"/>
      <c r="MDQ69" s="1"/>
      <c r="MDR69" s="1"/>
      <c r="MDS69" s="1"/>
      <c r="MDT69" s="1"/>
      <c r="MDU69" s="1"/>
      <c r="MDV69" s="1"/>
      <c r="MDW69" s="1"/>
      <c r="MDX69" s="1"/>
      <c r="MDY69" s="1"/>
      <c r="MDZ69" s="1"/>
      <c r="MEA69" s="1"/>
      <c r="MEB69" s="1"/>
      <c r="MEC69" s="1"/>
      <c r="MED69" s="1"/>
      <c r="MEE69" s="1"/>
      <c r="MEF69" s="1"/>
      <c r="MEG69" s="1"/>
      <c r="MEH69" s="1"/>
      <c r="MEI69" s="1"/>
      <c r="MEJ69" s="1"/>
      <c r="MEK69" s="1"/>
      <c r="MEL69" s="1"/>
      <c r="MEM69" s="1"/>
      <c r="MEN69" s="1"/>
      <c r="MEO69" s="1"/>
      <c r="MEP69" s="1"/>
      <c r="MEQ69" s="1"/>
      <c r="MER69" s="1"/>
      <c r="MES69" s="1"/>
      <c r="MET69" s="1"/>
      <c r="MEU69" s="1"/>
      <c r="MEV69" s="1"/>
      <c r="MEW69" s="1"/>
      <c r="MEX69" s="1"/>
      <c r="MEY69" s="1"/>
      <c r="MEZ69" s="1"/>
      <c r="MFA69" s="1"/>
      <c r="MFB69" s="1"/>
      <c r="MFC69" s="1"/>
      <c r="MFD69" s="1"/>
      <c r="MFE69" s="1"/>
      <c r="MFF69" s="1"/>
      <c r="MFG69" s="1"/>
      <c r="MFH69" s="1"/>
      <c r="MFI69" s="1"/>
      <c r="MFJ69" s="1"/>
      <c r="MFK69" s="1"/>
      <c r="MFL69" s="1"/>
      <c r="MFM69" s="1"/>
      <c r="MFN69" s="1"/>
      <c r="MFO69" s="1"/>
      <c r="MFP69" s="1"/>
      <c r="MFQ69" s="1"/>
      <c r="MFR69" s="1"/>
      <c r="MFS69" s="1"/>
      <c r="MFT69" s="1"/>
      <c r="MFU69" s="1"/>
      <c r="MFV69" s="1"/>
      <c r="MFW69" s="1"/>
      <c r="MFX69" s="1"/>
      <c r="MFY69" s="1"/>
      <c r="MFZ69" s="1"/>
      <c r="MGA69" s="1"/>
      <c r="MGB69" s="1"/>
      <c r="MGC69" s="1"/>
      <c r="MGD69" s="1"/>
      <c r="MGE69" s="1"/>
      <c r="MGF69" s="1"/>
      <c r="MGG69" s="1"/>
      <c r="MGH69" s="1"/>
      <c r="MGI69" s="1"/>
      <c r="MGJ69" s="1"/>
      <c r="MGK69" s="1"/>
      <c r="MGL69" s="1"/>
      <c r="MGM69" s="1"/>
      <c r="MGN69" s="1"/>
      <c r="MGO69" s="1"/>
      <c r="MGP69" s="1"/>
      <c r="MGQ69" s="1"/>
      <c r="MGR69" s="1"/>
      <c r="MGS69" s="1"/>
      <c r="MGT69" s="1"/>
      <c r="MGU69" s="1"/>
      <c r="MGV69" s="1"/>
      <c r="MGW69" s="1"/>
      <c r="MGX69" s="1"/>
      <c r="MGY69" s="1"/>
      <c r="MGZ69" s="1"/>
      <c r="MHA69" s="1"/>
      <c r="MHB69" s="1"/>
      <c r="MHC69" s="1"/>
      <c r="MHD69" s="1"/>
      <c r="MHE69" s="1"/>
      <c r="MHF69" s="1"/>
      <c r="MHG69" s="1"/>
      <c r="MHH69" s="1"/>
      <c r="MHI69" s="1"/>
      <c r="MHJ69" s="1"/>
      <c r="MHK69" s="1"/>
      <c r="MHL69" s="1"/>
      <c r="MHM69" s="1"/>
      <c r="MHN69" s="1"/>
      <c r="MHO69" s="1"/>
      <c r="MHP69" s="1"/>
      <c r="MHQ69" s="1"/>
      <c r="MHR69" s="1"/>
      <c r="MHS69" s="1"/>
      <c r="MHT69" s="1"/>
      <c r="MHU69" s="1"/>
      <c r="MHV69" s="1"/>
      <c r="MHW69" s="1"/>
      <c r="MHX69" s="1"/>
      <c r="MHY69" s="1"/>
      <c r="MHZ69" s="1"/>
      <c r="MIA69" s="1"/>
      <c r="MIB69" s="1"/>
      <c r="MIC69" s="1"/>
      <c r="MID69" s="1"/>
      <c r="MIE69" s="1"/>
      <c r="MIF69" s="1"/>
      <c r="MIG69" s="1"/>
      <c r="MIH69" s="1"/>
      <c r="MII69" s="1"/>
      <c r="MIJ69" s="1"/>
      <c r="MIK69" s="1"/>
      <c r="MIL69" s="1"/>
      <c r="MIM69" s="1"/>
      <c r="MIN69" s="1"/>
      <c r="MIO69" s="1"/>
      <c r="MIP69" s="1"/>
      <c r="MIQ69" s="1"/>
      <c r="MIR69" s="1"/>
      <c r="MIS69" s="1"/>
      <c r="MIT69" s="1"/>
      <c r="MIU69" s="1"/>
      <c r="MIV69" s="1"/>
      <c r="MIW69" s="1"/>
      <c r="MIX69" s="1"/>
      <c r="MIY69" s="1"/>
      <c r="MIZ69" s="1"/>
      <c r="MJA69" s="1"/>
      <c r="MJB69" s="1"/>
      <c r="MJC69" s="1"/>
      <c r="MJD69" s="1"/>
      <c r="MJE69" s="1"/>
      <c r="MJF69" s="1"/>
      <c r="MJG69" s="1"/>
      <c r="MJH69" s="1"/>
      <c r="MJI69" s="1"/>
      <c r="MJJ69" s="1"/>
      <c r="MJK69" s="1"/>
      <c r="MJL69" s="1"/>
      <c r="MJM69" s="1"/>
      <c r="MJN69" s="1"/>
      <c r="MJO69" s="1"/>
      <c r="MJP69" s="1"/>
      <c r="MJQ69" s="1"/>
      <c r="MJR69" s="1"/>
      <c r="MJS69" s="1"/>
      <c r="MJT69" s="1"/>
      <c r="MJU69" s="1"/>
      <c r="MJV69" s="1"/>
      <c r="MJW69" s="1"/>
      <c r="MJX69" s="1"/>
      <c r="MJY69" s="1"/>
      <c r="MJZ69" s="1"/>
      <c r="MKA69" s="1"/>
      <c r="MKB69" s="1"/>
      <c r="MKC69" s="1"/>
      <c r="MKD69" s="1"/>
      <c r="MKE69" s="1"/>
      <c r="MKF69" s="1"/>
      <c r="MKG69" s="1"/>
      <c r="MKH69" s="1"/>
      <c r="MKI69" s="1"/>
      <c r="MKJ69" s="1"/>
      <c r="MKK69" s="1"/>
      <c r="MKL69" s="1"/>
      <c r="MKM69" s="1"/>
      <c r="MKN69" s="1"/>
      <c r="MKO69" s="1"/>
      <c r="MKP69" s="1"/>
      <c r="MKQ69" s="1"/>
      <c r="MKR69" s="1"/>
      <c r="MKS69" s="1"/>
      <c r="MKT69" s="1"/>
      <c r="MKU69" s="1"/>
      <c r="MKV69" s="1"/>
      <c r="MKW69" s="1"/>
      <c r="MKX69" s="1"/>
      <c r="MKY69" s="1"/>
      <c r="MKZ69" s="1"/>
      <c r="MLA69" s="1"/>
      <c r="MLB69" s="1"/>
      <c r="MLC69" s="1"/>
      <c r="MLD69" s="1"/>
      <c r="MLE69" s="1"/>
      <c r="MLF69" s="1"/>
      <c r="MLG69" s="1"/>
      <c r="MLH69" s="1"/>
      <c r="MLI69" s="1"/>
      <c r="MLJ69" s="1"/>
      <c r="MLK69" s="1"/>
      <c r="MLL69" s="1"/>
      <c r="MLM69" s="1"/>
      <c r="MLN69" s="1"/>
      <c r="MLO69" s="1"/>
      <c r="MLP69" s="1"/>
      <c r="MLQ69" s="1"/>
      <c r="MLR69" s="1"/>
      <c r="MLS69" s="1"/>
      <c r="MLT69" s="1"/>
      <c r="MLU69" s="1"/>
      <c r="MLV69" s="1"/>
      <c r="MLW69" s="1"/>
      <c r="MLX69" s="1"/>
      <c r="MLY69" s="1"/>
      <c r="MLZ69" s="1"/>
      <c r="MMA69" s="1"/>
      <c r="MMB69" s="1"/>
      <c r="MMC69" s="1"/>
      <c r="MMD69" s="1"/>
      <c r="MME69" s="1"/>
      <c r="MMF69" s="1"/>
      <c r="MMG69" s="1"/>
      <c r="MMH69" s="1"/>
      <c r="MMI69" s="1"/>
      <c r="MMJ69" s="1"/>
      <c r="MMK69" s="1"/>
      <c r="MML69" s="1"/>
      <c r="MMM69" s="1"/>
      <c r="MMN69" s="1"/>
      <c r="MMO69" s="1"/>
      <c r="MMP69" s="1"/>
      <c r="MMQ69" s="1"/>
      <c r="MMR69" s="1"/>
      <c r="MMS69" s="1"/>
      <c r="MMT69" s="1"/>
      <c r="MMU69" s="1"/>
      <c r="MMV69" s="1"/>
      <c r="MMW69" s="1"/>
      <c r="MMX69" s="1"/>
      <c r="MMY69" s="1"/>
      <c r="MMZ69" s="1"/>
      <c r="MNA69" s="1"/>
      <c r="MNB69" s="1"/>
      <c r="MNC69" s="1"/>
      <c r="MND69" s="1"/>
      <c r="MNE69" s="1"/>
      <c r="MNF69" s="1"/>
      <c r="MNG69" s="1"/>
      <c r="MNH69" s="1"/>
      <c r="MNI69" s="1"/>
      <c r="MNJ69" s="1"/>
      <c r="MNK69" s="1"/>
      <c r="MNL69" s="1"/>
      <c r="MNM69" s="1"/>
      <c r="MNN69" s="1"/>
      <c r="MNO69" s="1"/>
      <c r="MNP69" s="1"/>
      <c r="MNQ69" s="1"/>
      <c r="MNR69" s="1"/>
      <c r="MNS69" s="1"/>
      <c r="MNT69" s="1"/>
      <c r="MNU69" s="1"/>
      <c r="MNV69" s="1"/>
      <c r="MNW69" s="1"/>
      <c r="MNX69" s="1"/>
      <c r="MNY69" s="1"/>
      <c r="MNZ69" s="1"/>
      <c r="MOA69" s="1"/>
      <c r="MOB69" s="1"/>
      <c r="MOC69" s="1"/>
      <c r="MOD69" s="1"/>
      <c r="MOE69" s="1"/>
      <c r="MOF69" s="1"/>
      <c r="MOG69" s="1"/>
      <c r="MOH69" s="1"/>
      <c r="MOI69" s="1"/>
      <c r="MOJ69" s="1"/>
      <c r="MOK69" s="1"/>
      <c r="MOL69" s="1"/>
      <c r="MOM69" s="1"/>
      <c r="MON69" s="1"/>
      <c r="MOO69" s="1"/>
      <c r="MOP69" s="1"/>
      <c r="MOQ69" s="1"/>
      <c r="MOR69" s="1"/>
      <c r="MOS69" s="1"/>
      <c r="MOT69" s="1"/>
      <c r="MOU69" s="1"/>
      <c r="MOV69" s="1"/>
      <c r="MOW69" s="1"/>
      <c r="MOX69" s="1"/>
      <c r="MOY69" s="1"/>
      <c r="MOZ69" s="1"/>
      <c r="MPA69" s="1"/>
      <c r="MPB69" s="1"/>
      <c r="MPC69" s="1"/>
      <c r="MPD69" s="1"/>
      <c r="MPE69" s="1"/>
      <c r="MPF69" s="1"/>
      <c r="MPG69" s="1"/>
      <c r="MPH69" s="1"/>
      <c r="MPI69" s="1"/>
      <c r="MPJ69" s="1"/>
      <c r="MPK69" s="1"/>
      <c r="MPL69" s="1"/>
      <c r="MPM69" s="1"/>
      <c r="MPN69" s="1"/>
      <c r="MPO69" s="1"/>
      <c r="MPP69" s="1"/>
      <c r="MPQ69" s="1"/>
      <c r="MPR69" s="1"/>
      <c r="MPS69" s="1"/>
      <c r="MPT69" s="1"/>
      <c r="MPU69" s="1"/>
      <c r="MPV69" s="1"/>
      <c r="MPW69" s="1"/>
      <c r="MPX69" s="1"/>
      <c r="MPY69" s="1"/>
      <c r="MPZ69" s="1"/>
      <c r="MQA69" s="1"/>
      <c r="MQB69" s="1"/>
      <c r="MQC69" s="1"/>
      <c r="MQD69" s="1"/>
      <c r="MQE69" s="1"/>
      <c r="MQF69" s="1"/>
      <c r="MQG69" s="1"/>
      <c r="MQH69" s="1"/>
      <c r="MQI69" s="1"/>
      <c r="MQJ69" s="1"/>
      <c r="MQK69" s="1"/>
      <c r="MQL69" s="1"/>
      <c r="MQM69" s="1"/>
      <c r="MQN69" s="1"/>
      <c r="MQO69" s="1"/>
      <c r="MQP69" s="1"/>
      <c r="MQQ69" s="1"/>
      <c r="MQR69" s="1"/>
      <c r="MQS69" s="1"/>
      <c r="MQT69" s="1"/>
      <c r="MQU69" s="1"/>
      <c r="MQV69" s="1"/>
      <c r="MQW69" s="1"/>
      <c r="MQX69" s="1"/>
      <c r="MQY69" s="1"/>
      <c r="MQZ69" s="1"/>
      <c r="MRA69" s="1"/>
      <c r="MRB69" s="1"/>
      <c r="MRC69" s="1"/>
      <c r="MRD69" s="1"/>
      <c r="MRE69" s="1"/>
      <c r="MRF69" s="1"/>
      <c r="MRG69" s="1"/>
      <c r="MRH69" s="1"/>
      <c r="MRI69" s="1"/>
      <c r="MRJ69" s="1"/>
      <c r="MRK69" s="1"/>
      <c r="MRL69" s="1"/>
      <c r="MRM69" s="1"/>
      <c r="MRN69" s="1"/>
      <c r="MRO69" s="1"/>
      <c r="MRP69" s="1"/>
      <c r="MRQ69" s="1"/>
      <c r="MRR69" s="1"/>
      <c r="MRS69" s="1"/>
      <c r="MRT69" s="1"/>
      <c r="MRU69" s="1"/>
      <c r="MRV69" s="1"/>
      <c r="MRW69" s="1"/>
      <c r="MRX69" s="1"/>
      <c r="MRY69" s="1"/>
      <c r="MRZ69" s="1"/>
      <c r="MSA69" s="1"/>
      <c r="MSB69" s="1"/>
      <c r="MSC69" s="1"/>
      <c r="MSD69" s="1"/>
      <c r="MSE69" s="1"/>
      <c r="MSF69" s="1"/>
      <c r="MSG69" s="1"/>
      <c r="MSH69" s="1"/>
      <c r="MSI69" s="1"/>
      <c r="MSJ69" s="1"/>
      <c r="MSK69" s="1"/>
      <c r="MSL69" s="1"/>
      <c r="MSM69" s="1"/>
      <c r="MSN69" s="1"/>
      <c r="MSO69" s="1"/>
      <c r="MSP69" s="1"/>
      <c r="MSQ69" s="1"/>
      <c r="MSR69" s="1"/>
      <c r="MSS69" s="1"/>
      <c r="MST69" s="1"/>
      <c r="MSU69" s="1"/>
      <c r="MSV69" s="1"/>
      <c r="MSW69" s="1"/>
      <c r="MSX69" s="1"/>
      <c r="MSY69" s="1"/>
      <c r="MSZ69" s="1"/>
      <c r="MTA69" s="1"/>
      <c r="MTB69" s="1"/>
      <c r="MTC69" s="1"/>
      <c r="MTD69" s="1"/>
      <c r="MTE69" s="1"/>
      <c r="MTF69" s="1"/>
      <c r="MTG69" s="1"/>
      <c r="MTH69" s="1"/>
      <c r="MTI69" s="1"/>
      <c r="MTJ69" s="1"/>
      <c r="MTK69" s="1"/>
      <c r="MTL69" s="1"/>
      <c r="MTM69" s="1"/>
      <c r="MTN69" s="1"/>
      <c r="MTO69" s="1"/>
      <c r="MTP69" s="1"/>
      <c r="MTQ69" s="1"/>
      <c r="MTR69" s="1"/>
      <c r="MTS69" s="1"/>
      <c r="MTT69" s="1"/>
      <c r="MTU69" s="1"/>
      <c r="MTV69" s="1"/>
      <c r="MTW69" s="1"/>
      <c r="MTX69" s="1"/>
      <c r="MTY69" s="1"/>
      <c r="MTZ69" s="1"/>
      <c r="MUA69" s="1"/>
      <c r="MUB69" s="1"/>
      <c r="MUC69" s="1"/>
      <c r="MUD69" s="1"/>
      <c r="MUE69" s="1"/>
      <c r="MUF69" s="1"/>
      <c r="MUG69" s="1"/>
      <c r="MUH69" s="1"/>
      <c r="MUI69" s="1"/>
      <c r="MUJ69" s="1"/>
      <c r="MUK69" s="1"/>
      <c r="MUL69" s="1"/>
      <c r="MUM69" s="1"/>
      <c r="MUN69" s="1"/>
      <c r="MUO69" s="1"/>
      <c r="MUP69" s="1"/>
      <c r="MUQ69" s="1"/>
      <c r="MUR69" s="1"/>
      <c r="MUS69" s="1"/>
      <c r="MUT69" s="1"/>
      <c r="MUU69" s="1"/>
      <c r="MUV69" s="1"/>
      <c r="MUW69" s="1"/>
      <c r="MUX69" s="1"/>
      <c r="MUY69" s="1"/>
      <c r="MUZ69" s="1"/>
      <c r="MVA69" s="1"/>
      <c r="MVB69" s="1"/>
      <c r="MVC69" s="1"/>
      <c r="MVD69" s="1"/>
      <c r="MVE69" s="1"/>
      <c r="MVF69" s="1"/>
      <c r="MVG69" s="1"/>
      <c r="MVH69" s="1"/>
      <c r="MVI69" s="1"/>
      <c r="MVJ69" s="1"/>
      <c r="MVK69" s="1"/>
      <c r="MVL69" s="1"/>
      <c r="MVM69" s="1"/>
      <c r="MVN69" s="1"/>
      <c r="MVO69" s="1"/>
      <c r="MVP69" s="1"/>
      <c r="MVQ69" s="1"/>
      <c r="MVR69" s="1"/>
      <c r="MVS69" s="1"/>
      <c r="MVT69" s="1"/>
      <c r="MVU69" s="1"/>
      <c r="MVV69" s="1"/>
      <c r="MVW69" s="1"/>
      <c r="MVX69" s="1"/>
      <c r="MVY69" s="1"/>
      <c r="MVZ69" s="1"/>
      <c r="MWA69" s="1"/>
      <c r="MWB69" s="1"/>
      <c r="MWC69" s="1"/>
      <c r="MWD69" s="1"/>
      <c r="MWE69" s="1"/>
      <c r="MWF69" s="1"/>
      <c r="MWG69" s="1"/>
      <c r="MWH69" s="1"/>
      <c r="MWI69" s="1"/>
      <c r="MWJ69" s="1"/>
      <c r="MWK69" s="1"/>
      <c r="MWL69" s="1"/>
      <c r="MWM69" s="1"/>
      <c r="MWN69" s="1"/>
      <c r="MWO69" s="1"/>
      <c r="MWP69" s="1"/>
      <c r="MWQ69" s="1"/>
      <c r="MWR69" s="1"/>
      <c r="MWS69" s="1"/>
      <c r="MWT69" s="1"/>
      <c r="MWU69" s="1"/>
      <c r="MWV69" s="1"/>
      <c r="MWW69" s="1"/>
      <c r="MWX69" s="1"/>
      <c r="MWY69" s="1"/>
      <c r="MWZ69" s="1"/>
      <c r="MXA69" s="1"/>
      <c r="MXB69" s="1"/>
      <c r="MXC69" s="1"/>
      <c r="MXD69" s="1"/>
      <c r="MXE69" s="1"/>
      <c r="MXF69" s="1"/>
      <c r="MXG69" s="1"/>
      <c r="MXH69" s="1"/>
      <c r="MXI69" s="1"/>
      <c r="MXJ69" s="1"/>
      <c r="MXK69" s="1"/>
      <c r="MXL69" s="1"/>
      <c r="MXM69" s="1"/>
      <c r="MXN69" s="1"/>
      <c r="MXO69" s="1"/>
      <c r="MXP69" s="1"/>
      <c r="MXQ69" s="1"/>
      <c r="MXR69" s="1"/>
      <c r="MXS69" s="1"/>
      <c r="MXT69" s="1"/>
      <c r="MXU69" s="1"/>
      <c r="MXV69" s="1"/>
      <c r="MXW69" s="1"/>
      <c r="MXX69" s="1"/>
      <c r="MXY69" s="1"/>
      <c r="MXZ69" s="1"/>
      <c r="MYA69" s="1"/>
      <c r="MYB69" s="1"/>
      <c r="MYC69" s="1"/>
      <c r="MYD69" s="1"/>
      <c r="MYE69" s="1"/>
      <c r="MYF69" s="1"/>
      <c r="MYG69" s="1"/>
      <c r="MYH69" s="1"/>
      <c r="MYI69" s="1"/>
      <c r="MYJ69" s="1"/>
      <c r="MYK69" s="1"/>
      <c r="MYL69" s="1"/>
      <c r="MYM69" s="1"/>
      <c r="MYN69" s="1"/>
      <c r="MYO69" s="1"/>
      <c r="MYP69" s="1"/>
      <c r="MYQ69" s="1"/>
      <c r="MYR69" s="1"/>
      <c r="MYS69" s="1"/>
      <c r="MYT69" s="1"/>
      <c r="MYU69" s="1"/>
      <c r="MYV69" s="1"/>
      <c r="MYW69" s="1"/>
      <c r="MYX69" s="1"/>
      <c r="MYY69" s="1"/>
      <c r="MYZ69" s="1"/>
      <c r="MZA69" s="1"/>
      <c r="MZB69" s="1"/>
      <c r="MZC69" s="1"/>
      <c r="MZD69" s="1"/>
      <c r="MZE69" s="1"/>
      <c r="MZF69" s="1"/>
      <c r="MZG69" s="1"/>
      <c r="MZH69" s="1"/>
      <c r="MZI69" s="1"/>
      <c r="MZJ69" s="1"/>
      <c r="MZK69" s="1"/>
      <c r="MZL69" s="1"/>
      <c r="MZM69" s="1"/>
      <c r="MZN69" s="1"/>
      <c r="MZO69" s="1"/>
      <c r="MZP69" s="1"/>
      <c r="MZQ69" s="1"/>
      <c r="MZR69" s="1"/>
      <c r="MZS69" s="1"/>
      <c r="MZT69" s="1"/>
      <c r="MZU69" s="1"/>
      <c r="MZV69" s="1"/>
      <c r="MZW69" s="1"/>
      <c r="MZX69" s="1"/>
      <c r="MZY69" s="1"/>
      <c r="MZZ69" s="1"/>
      <c r="NAA69" s="1"/>
      <c r="NAB69" s="1"/>
      <c r="NAC69" s="1"/>
      <c r="NAD69" s="1"/>
      <c r="NAE69" s="1"/>
      <c r="NAF69" s="1"/>
      <c r="NAG69" s="1"/>
      <c r="NAH69" s="1"/>
      <c r="NAI69" s="1"/>
      <c r="NAJ69" s="1"/>
      <c r="NAK69" s="1"/>
      <c r="NAL69" s="1"/>
      <c r="NAM69" s="1"/>
      <c r="NAN69" s="1"/>
      <c r="NAO69" s="1"/>
      <c r="NAP69" s="1"/>
      <c r="NAQ69" s="1"/>
      <c r="NAR69" s="1"/>
      <c r="NAS69" s="1"/>
      <c r="NAT69" s="1"/>
      <c r="NAU69" s="1"/>
      <c r="NAV69" s="1"/>
      <c r="NAW69" s="1"/>
      <c r="NAX69" s="1"/>
      <c r="NAY69" s="1"/>
      <c r="NAZ69" s="1"/>
      <c r="NBA69" s="1"/>
      <c r="NBB69" s="1"/>
      <c r="NBC69" s="1"/>
      <c r="NBD69" s="1"/>
      <c r="NBE69" s="1"/>
      <c r="NBF69" s="1"/>
      <c r="NBG69" s="1"/>
      <c r="NBH69" s="1"/>
      <c r="NBI69" s="1"/>
      <c r="NBJ69" s="1"/>
      <c r="NBK69" s="1"/>
      <c r="NBL69" s="1"/>
      <c r="NBM69" s="1"/>
      <c r="NBN69" s="1"/>
      <c r="NBO69" s="1"/>
      <c r="NBP69" s="1"/>
      <c r="NBQ69" s="1"/>
      <c r="NBR69" s="1"/>
      <c r="NBS69" s="1"/>
      <c r="NBT69" s="1"/>
      <c r="NBU69" s="1"/>
      <c r="NBV69" s="1"/>
      <c r="NBW69" s="1"/>
      <c r="NBX69" s="1"/>
      <c r="NBY69" s="1"/>
      <c r="NBZ69" s="1"/>
      <c r="NCA69" s="1"/>
      <c r="NCB69" s="1"/>
      <c r="NCC69" s="1"/>
      <c r="NCD69" s="1"/>
      <c r="NCE69" s="1"/>
      <c r="NCF69" s="1"/>
      <c r="NCG69" s="1"/>
      <c r="NCH69" s="1"/>
      <c r="NCI69" s="1"/>
      <c r="NCJ69" s="1"/>
      <c r="NCK69" s="1"/>
      <c r="NCL69" s="1"/>
      <c r="NCM69" s="1"/>
      <c r="NCN69" s="1"/>
      <c r="NCO69" s="1"/>
      <c r="NCP69" s="1"/>
      <c r="NCQ69" s="1"/>
      <c r="NCR69" s="1"/>
      <c r="NCS69" s="1"/>
      <c r="NCT69" s="1"/>
      <c r="NCU69" s="1"/>
      <c r="NCV69" s="1"/>
      <c r="NCW69" s="1"/>
      <c r="NCX69" s="1"/>
      <c r="NCY69" s="1"/>
      <c r="NCZ69" s="1"/>
      <c r="NDA69" s="1"/>
      <c r="NDB69" s="1"/>
      <c r="NDC69" s="1"/>
      <c r="NDD69" s="1"/>
      <c r="NDE69" s="1"/>
      <c r="NDF69" s="1"/>
      <c r="NDG69" s="1"/>
      <c r="NDH69" s="1"/>
      <c r="NDI69" s="1"/>
      <c r="NDJ69" s="1"/>
      <c r="NDK69" s="1"/>
      <c r="NDL69" s="1"/>
      <c r="NDM69" s="1"/>
      <c r="NDN69" s="1"/>
      <c r="NDO69" s="1"/>
      <c r="NDP69" s="1"/>
      <c r="NDQ69" s="1"/>
      <c r="NDR69" s="1"/>
      <c r="NDS69" s="1"/>
      <c r="NDT69" s="1"/>
      <c r="NDU69" s="1"/>
      <c r="NDV69" s="1"/>
      <c r="NDW69" s="1"/>
      <c r="NDX69" s="1"/>
      <c r="NDY69" s="1"/>
      <c r="NDZ69" s="1"/>
      <c r="NEA69" s="1"/>
      <c r="NEB69" s="1"/>
      <c r="NEC69" s="1"/>
      <c r="NED69" s="1"/>
      <c r="NEE69" s="1"/>
      <c r="NEF69" s="1"/>
      <c r="NEG69" s="1"/>
      <c r="NEH69" s="1"/>
      <c r="NEI69" s="1"/>
      <c r="NEJ69" s="1"/>
      <c r="NEK69" s="1"/>
      <c r="NEL69" s="1"/>
      <c r="NEM69" s="1"/>
      <c r="NEN69" s="1"/>
      <c r="NEO69" s="1"/>
      <c r="NEP69" s="1"/>
      <c r="NEQ69" s="1"/>
      <c r="NER69" s="1"/>
      <c r="NES69" s="1"/>
      <c r="NET69" s="1"/>
      <c r="NEU69" s="1"/>
      <c r="NEV69" s="1"/>
      <c r="NEW69" s="1"/>
      <c r="NEX69" s="1"/>
      <c r="NEY69" s="1"/>
      <c r="NEZ69" s="1"/>
      <c r="NFA69" s="1"/>
      <c r="NFB69" s="1"/>
      <c r="NFC69" s="1"/>
      <c r="NFD69" s="1"/>
      <c r="NFE69" s="1"/>
      <c r="NFF69" s="1"/>
      <c r="NFG69" s="1"/>
      <c r="NFH69" s="1"/>
      <c r="NFI69" s="1"/>
      <c r="NFJ69" s="1"/>
      <c r="NFK69" s="1"/>
      <c r="NFL69" s="1"/>
      <c r="NFM69" s="1"/>
      <c r="NFN69" s="1"/>
      <c r="NFO69" s="1"/>
      <c r="NFP69" s="1"/>
      <c r="NFQ69" s="1"/>
      <c r="NFR69" s="1"/>
      <c r="NFS69" s="1"/>
      <c r="NFT69" s="1"/>
      <c r="NFU69" s="1"/>
      <c r="NFV69" s="1"/>
      <c r="NFW69" s="1"/>
      <c r="NFX69" s="1"/>
      <c r="NFY69" s="1"/>
      <c r="NFZ69" s="1"/>
      <c r="NGA69" s="1"/>
      <c r="NGB69" s="1"/>
      <c r="NGC69" s="1"/>
      <c r="NGD69" s="1"/>
      <c r="NGE69" s="1"/>
      <c r="NGF69" s="1"/>
      <c r="NGG69" s="1"/>
      <c r="NGH69" s="1"/>
      <c r="NGI69" s="1"/>
      <c r="NGJ69" s="1"/>
      <c r="NGK69" s="1"/>
      <c r="NGL69" s="1"/>
      <c r="NGM69" s="1"/>
      <c r="NGN69" s="1"/>
      <c r="NGO69" s="1"/>
      <c r="NGP69" s="1"/>
      <c r="NGQ69" s="1"/>
      <c r="NGR69" s="1"/>
      <c r="NGS69" s="1"/>
      <c r="NGT69" s="1"/>
      <c r="NGU69" s="1"/>
      <c r="NGV69" s="1"/>
      <c r="NGW69" s="1"/>
      <c r="NGX69" s="1"/>
      <c r="NGY69" s="1"/>
      <c r="NGZ69" s="1"/>
      <c r="NHA69" s="1"/>
      <c r="NHB69" s="1"/>
      <c r="NHC69" s="1"/>
      <c r="NHD69" s="1"/>
      <c r="NHE69" s="1"/>
      <c r="NHF69" s="1"/>
      <c r="NHG69" s="1"/>
      <c r="NHH69" s="1"/>
      <c r="NHI69" s="1"/>
      <c r="NHJ69" s="1"/>
      <c r="NHK69" s="1"/>
      <c r="NHL69" s="1"/>
      <c r="NHM69" s="1"/>
      <c r="NHN69" s="1"/>
      <c r="NHO69" s="1"/>
      <c r="NHP69" s="1"/>
      <c r="NHQ69" s="1"/>
      <c r="NHR69" s="1"/>
      <c r="NHS69" s="1"/>
      <c r="NHT69" s="1"/>
      <c r="NHU69" s="1"/>
      <c r="NHV69" s="1"/>
      <c r="NHW69" s="1"/>
      <c r="NHX69" s="1"/>
      <c r="NHY69" s="1"/>
      <c r="NHZ69" s="1"/>
      <c r="NIA69" s="1"/>
      <c r="NIB69" s="1"/>
      <c r="NIC69" s="1"/>
      <c r="NID69" s="1"/>
      <c r="NIE69" s="1"/>
      <c r="NIF69" s="1"/>
      <c r="NIG69" s="1"/>
      <c r="NIH69" s="1"/>
      <c r="NII69" s="1"/>
      <c r="NIJ69" s="1"/>
      <c r="NIK69" s="1"/>
      <c r="NIL69" s="1"/>
      <c r="NIM69" s="1"/>
      <c r="NIN69" s="1"/>
      <c r="NIO69" s="1"/>
      <c r="NIP69" s="1"/>
      <c r="NIQ69" s="1"/>
      <c r="NIR69" s="1"/>
      <c r="NIS69" s="1"/>
      <c r="NIT69" s="1"/>
      <c r="NIU69" s="1"/>
      <c r="NIV69" s="1"/>
      <c r="NIW69" s="1"/>
      <c r="NIX69" s="1"/>
      <c r="NIY69" s="1"/>
      <c r="NIZ69" s="1"/>
      <c r="NJA69" s="1"/>
      <c r="NJB69" s="1"/>
      <c r="NJC69" s="1"/>
      <c r="NJD69" s="1"/>
      <c r="NJE69" s="1"/>
      <c r="NJF69" s="1"/>
      <c r="NJG69" s="1"/>
      <c r="NJH69" s="1"/>
      <c r="NJI69" s="1"/>
      <c r="NJJ69" s="1"/>
      <c r="NJK69" s="1"/>
      <c r="NJL69" s="1"/>
      <c r="NJM69" s="1"/>
      <c r="NJN69" s="1"/>
      <c r="NJO69" s="1"/>
      <c r="NJP69" s="1"/>
      <c r="NJQ69" s="1"/>
      <c r="NJR69" s="1"/>
      <c r="NJS69" s="1"/>
      <c r="NJT69" s="1"/>
      <c r="NJU69" s="1"/>
      <c r="NJV69" s="1"/>
      <c r="NJW69" s="1"/>
      <c r="NJX69" s="1"/>
      <c r="NJY69" s="1"/>
      <c r="NJZ69" s="1"/>
      <c r="NKA69" s="1"/>
      <c r="NKB69" s="1"/>
      <c r="NKC69" s="1"/>
      <c r="NKD69" s="1"/>
      <c r="NKE69" s="1"/>
      <c r="NKF69" s="1"/>
      <c r="NKG69" s="1"/>
      <c r="NKH69" s="1"/>
      <c r="NKI69" s="1"/>
      <c r="NKJ69" s="1"/>
      <c r="NKK69" s="1"/>
      <c r="NKL69" s="1"/>
      <c r="NKM69" s="1"/>
      <c r="NKN69" s="1"/>
      <c r="NKO69" s="1"/>
      <c r="NKP69" s="1"/>
      <c r="NKQ69" s="1"/>
      <c r="NKR69" s="1"/>
      <c r="NKS69" s="1"/>
      <c r="NKT69" s="1"/>
      <c r="NKU69" s="1"/>
      <c r="NKV69" s="1"/>
      <c r="NKW69" s="1"/>
      <c r="NKX69" s="1"/>
      <c r="NKY69" s="1"/>
      <c r="NKZ69" s="1"/>
      <c r="NLA69" s="1"/>
      <c r="NLB69" s="1"/>
      <c r="NLC69" s="1"/>
      <c r="NLD69" s="1"/>
      <c r="NLE69" s="1"/>
      <c r="NLF69" s="1"/>
      <c r="NLG69" s="1"/>
      <c r="NLH69" s="1"/>
      <c r="NLI69" s="1"/>
      <c r="NLJ69" s="1"/>
      <c r="NLK69" s="1"/>
      <c r="NLL69" s="1"/>
      <c r="NLM69" s="1"/>
      <c r="NLN69" s="1"/>
      <c r="NLO69" s="1"/>
      <c r="NLP69" s="1"/>
      <c r="NLQ69" s="1"/>
      <c r="NLR69" s="1"/>
      <c r="NLS69" s="1"/>
      <c r="NLT69" s="1"/>
      <c r="NLU69" s="1"/>
      <c r="NLV69" s="1"/>
      <c r="NLW69" s="1"/>
      <c r="NLX69" s="1"/>
      <c r="NLY69" s="1"/>
      <c r="NLZ69" s="1"/>
      <c r="NMA69" s="1"/>
      <c r="NMB69" s="1"/>
      <c r="NMC69" s="1"/>
      <c r="NMD69" s="1"/>
      <c r="NME69" s="1"/>
      <c r="NMF69" s="1"/>
      <c r="NMG69" s="1"/>
      <c r="NMH69" s="1"/>
      <c r="NMI69" s="1"/>
      <c r="NMJ69" s="1"/>
      <c r="NMK69" s="1"/>
      <c r="NML69" s="1"/>
      <c r="NMM69" s="1"/>
      <c r="NMN69" s="1"/>
      <c r="NMO69" s="1"/>
      <c r="NMP69" s="1"/>
      <c r="NMQ69" s="1"/>
      <c r="NMR69" s="1"/>
      <c r="NMS69" s="1"/>
      <c r="NMT69" s="1"/>
      <c r="NMU69" s="1"/>
      <c r="NMV69" s="1"/>
      <c r="NMW69" s="1"/>
      <c r="NMX69" s="1"/>
      <c r="NMY69" s="1"/>
      <c r="NMZ69" s="1"/>
      <c r="NNA69" s="1"/>
      <c r="NNB69" s="1"/>
      <c r="NNC69" s="1"/>
      <c r="NND69" s="1"/>
      <c r="NNE69" s="1"/>
      <c r="NNF69" s="1"/>
      <c r="NNG69" s="1"/>
      <c r="NNH69" s="1"/>
      <c r="NNI69" s="1"/>
      <c r="NNJ69" s="1"/>
      <c r="NNK69" s="1"/>
      <c r="NNL69" s="1"/>
      <c r="NNM69" s="1"/>
      <c r="NNN69" s="1"/>
      <c r="NNO69" s="1"/>
      <c r="NNP69" s="1"/>
      <c r="NNQ69" s="1"/>
      <c r="NNR69" s="1"/>
      <c r="NNS69" s="1"/>
      <c r="NNT69" s="1"/>
      <c r="NNU69" s="1"/>
      <c r="NNV69" s="1"/>
      <c r="NNW69" s="1"/>
      <c r="NNX69" s="1"/>
      <c r="NNY69" s="1"/>
      <c r="NNZ69" s="1"/>
      <c r="NOA69" s="1"/>
      <c r="NOB69" s="1"/>
      <c r="NOC69" s="1"/>
      <c r="NOD69" s="1"/>
      <c r="NOE69" s="1"/>
      <c r="NOF69" s="1"/>
      <c r="NOG69" s="1"/>
      <c r="NOH69" s="1"/>
      <c r="NOI69" s="1"/>
      <c r="NOJ69" s="1"/>
      <c r="NOK69" s="1"/>
      <c r="NOL69" s="1"/>
      <c r="NOM69" s="1"/>
      <c r="NON69" s="1"/>
      <c r="NOO69" s="1"/>
      <c r="NOP69" s="1"/>
      <c r="NOQ69" s="1"/>
      <c r="NOR69" s="1"/>
      <c r="NOS69" s="1"/>
      <c r="NOT69" s="1"/>
      <c r="NOU69" s="1"/>
      <c r="NOV69" s="1"/>
      <c r="NOW69" s="1"/>
      <c r="NOX69" s="1"/>
      <c r="NOY69" s="1"/>
      <c r="NOZ69" s="1"/>
      <c r="NPA69" s="1"/>
      <c r="NPB69" s="1"/>
      <c r="NPC69" s="1"/>
      <c r="NPD69" s="1"/>
      <c r="NPE69" s="1"/>
      <c r="NPF69" s="1"/>
      <c r="NPG69" s="1"/>
      <c r="NPH69" s="1"/>
      <c r="NPI69" s="1"/>
      <c r="NPJ69" s="1"/>
      <c r="NPK69" s="1"/>
      <c r="NPL69" s="1"/>
      <c r="NPM69" s="1"/>
      <c r="NPN69" s="1"/>
      <c r="NPO69" s="1"/>
      <c r="NPP69" s="1"/>
      <c r="NPQ69" s="1"/>
      <c r="NPR69" s="1"/>
      <c r="NPS69" s="1"/>
      <c r="NPT69" s="1"/>
      <c r="NPU69" s="1"/>
      <c r="NPV69" s="1"/>
      <c r="NPW69" s="1"/>
      <c r="NPX69" s="1"/>
      <c r="NPY69" s="1"/>
      <c r="NPZ69" s="1"/>
      <c r="NQA69" s="1"/>
      <c r="NQB69" s="1"/>
      <c r="NQC69" s="1"/>
      <c r="NQD69" s="1"/>
      <c r="NQE69" s="1"/>
      <c r="NQF69" s="1"/>
      <c r="NQG69" s="1"/>
      <c r="NQH69" s="1"/>
      <c r="NQI69" s="1"/>
      <c r="NQJ69" s="1"/>
      <c r="NQK69" s="1"/>
      <c r="NQL69" s="1"/>
      <c r="NQM69" s="1"/>
      <c r="NQN69" s="1"/>
      <c r="NQO69" s="1"/>
      <c r="NQP69" s="1"/>
      <c r="NQQ69" s="1"/>
      <c r="NQR69" s="1"/>
      <c r="NQS69" s="1"/>
      <c r="NQT69" s="1"/>
      <c r="NQU69" s="1"/>
      <c r="NQV69" s="1"/>
      <c r="NQW69" s="1"/>
      <c r="NQX69" s="1"/>
      <c r="NQY69" s="1"/>
      <c r="NQZ69" s="1"/>
      <c r="NRA69" s="1"/>
      <c r="NRB69" s="1"/>
      <c r="NRC69" s="1"/>
      <c r="NRD69" s="1"/>
      <c r="NRE69" s="1"/>
      <c r="NRF69" s="1"/>
      <c r="NRG69" s="1"/>
      <c r="NRH69" s="1"/>
      <c r="NRI69" s="1"/>
      <c r="NRJ69" s="1"/>
      <c r="NRK69" s="1"/>
      <c r="NRL69" s="1"/>
      <c r="NRM69" s="1"/>
      <c r="NRN69" s="1"/>
      <c r="NRO69" s="1"/>
      <c r="NRP69" s="1"/>
      <c r="NRQ69" s="1"/>
      <c r="NRR69" s="1"/>
      <c r="NRS69" s="1"/>
      <c r="NRT69" s="1"/>
      <c r="NRU69" s="1"/>
      <c r="NRV69" s="1"/>
      <c r="NRW69" s="1"/>
      <c r="NRX69" s="1"/>
      <c r="NRY69" s="1"/>
      <c r="NRZ69" s="1"/>
      <c r="NSA69" s="1"/>
      <c r="NSB69" s="1"/>
      <c r="NSC69" s="1"/>
      <c r="NSD69" s="1"/>
      <c r="NSE69" s="1"/>
      <c r="NSF69" s="1"/>
      <c r="NSG69" s="1"/>
      <c r="NSH69" s="1"/>
      <c r="NSI69" s="1"/>
      <c r="NSJ69" s="1"/>
      <c r="NSK69" s="1"/>
      <c r="NSL69" s="1"/>
      <c r="NSM69" s="1"/>
      <c r="NSN69" s="1"/>
      <c r="NSO69" s="1"/>
      <c r="NSP69" s="1"/>
      <c r="NSQ69" s="1"/>
      <c r="NSR69" s="1"/>
      <c r="NSS69" s="1"/>
      <c r="NST69" s="1"/>
      <c r="NSU69" s="1"/>
      <c r="NSV69" s="1"/>
      <c r="NSW69" s="1"/>
      <c r="NSX69" s="1"/>
      <c r="NSY69" s="1"/>
      <c r="NSZ69" s="1"/>
      <c r="NTA69" s="1"/>
      <c r="NTB69" s="1"/>
      <c r="NTC69" s="1"/>
      <c r="NTD69" s="1"/>
      <c r="NTE69" s="1"/>
      <c r="NTF69" s="1"/>
      <c r="NTG69" s="1"/>
      <c r="NTH69" s="1"/>
      <c r="NTI69" s="1"/>
      <c r="NTJ69" s="1"/>
      <c r="NTK69" s="1"/>
      <c r="NTL69" s="1"/>
      <c r="NTM69" s="1"/>
      <c r="NTN69" s="1"/>
      <c r="NTO69" s="1"/>
      <c r="NTP69" s="1"/>
      <c r="NTQ69" s="1"/>
      <c r="NTR69" s="1"/>
      <c r="NTS69" s="1"/>
      <c r="NTT69" s="1"/>
      <c r="NTU69" s="1"/>
      <c r="NTV69" s="1"/>
      <c r="NTW69" s="1"/>
      <c r="NTX69" s="1"/>
      <c r="NTY69" s="1"/>
      <c r="NTZ69" s="1"/>
      <c r="NUA69" s="1"/>
      <c r="NUB69" s="1"/>
      <c r="NUC69" s="1"/>
      <c r="NUD69" s="1"/>
      <c r="NUE69" s="1"/>
      <c r="NUF69" s="1"/>
      <c r="NUG69" s="1"/>
      <c r="NUH69" s="1"/>
      <c r="NUI69" s="1"/>
      <c r="NUJ69" s="1"/>
      <c r="NUK69" s="1"/>
      <c r="NUL69" s="1"/>
      <c r="NUM69" s="1"/>
      <c r="NUN69" s="1"/>
      <c r="NUO69" s="1"/>
      <c r="NUP69" s="1"/>
      <c r="NUQ69" s="1"/>
      <c r="NUR69" s="1"/>
      <c r="NUS69" s="1"/>
      <c r="NUT69" s="1"/>
      <c r="NUU69" s="1"/>
      <c r="NUV69" s="1"/>
      <c r="NUW69" s="1"/>
      <c r="NUX69" s="1"/>
      <c r="NUY69" s="1"/>
      <c r="NUZ69" s="1"/>
      <c r="NVA69" s="1"/>
      <c r="NVB69" s="1"/>
      <c r="NVC69" s="1"/>
      <c r="NVD69" s="1"/>
      <c r="NVE69" s="1"/>
      <c r="NVF69" s="1"/>
      <c r="NVG69" s="1"/>
      <c r="NVH69" s="1"/>
      <c r="NVI69" s="1"/>
      <c r="NVJ69" s="1"/>
      <c r="NVK69" s="1"/>
      <c r="NVL69" s="1"/>
      <c r="NVM69" s="1"/>
      <c r="NVN69" s="1"/>
      <c r="NVO69" s="1"/>
      <c r="NVP69" s="1"/>
      <c r="NVQ69" s="1"/>
      <c r="NVR69" s="1"/>
      <c r="NVS69" s="1"/>
      <c r="NVT69" s="1"/>
      <c r="NVU69" s="1"/>
      <c r="NVV69" s="1"/>
      <c r="NVW69" s="1"/>
      <c r="NVX69" s="1"/>
      <c r="NVY69" s="1"/>
      <c r="NVZ69" s="1"/>
      <c r="NWA69" s="1"/>
      <c r="NWB69" s="1"/>
      <c r="NWC69" s="1"/>
      <c r="NWD69" s="1"/>
      <c r="NWE69" s="1"/>
      <c r="NWF69" s="1"/>
      <c r="NWG69" s="1"/>
      <c r="NWH69" s="1"/>
      <c r="NWI69" s="1"/>
      <c r="NWJ69" s="1"/>
      <c r="NWK69" s="1"/>
      <c r="NWL69" s="1"/>
      <c r="NWM69" s="1"/>
      <c r="NWN69" s="1"/>
      <c r="NWO69" s="1"/>
      <c r="NWP69" s="1"/>
      <c r="NWQ69" s="1"/>
      <c r="NWR69" s="1"/>
      <c r="NWS69" s="1"/>
      <c r="NWT69" s="1"/>
      <c r="NWU69" s="1"/>
      <c r="NWV69" s="1"/>
      <c r="NWW69" s="1"/>
      <c r="NWX69" s="1"/>
      <c r="NWY69" s="1"/>
      <c r="NWZ69" s="1"/>
      <c r="NXA69" s="1"/>
      <c r="NXB69" s="1"/>
      <c r="NXC69" s="1"/>
      <c r="NXD69" s="1"/>
      <c r="NXE69" s="1"/>
      <c r="NXF69" s="1"/>
      <c r="NXG69" s="1"/>
      <c r="NXH69" s="1"/>
      <c r="NXI69" s="1"/>
      <c r="NXJ69" s="1"/>
      <c r="NXK69" s="1"/>
      <c r="NXL69" s="1"/>
      <c r="NXM69" s="1"/>
      <c r="NXN69" s="1"/>
      <c r="NXO69" s="1"/>
      <c r="NXP69" s="1"/>
      <c r="NXQ69" s="1"/>
      <c r="NXR69" s="1"/>
      <c r="NXS69" s="1"/>
      <c r="NXT69" s="1"/>
      <c r="NXU69" s="1"/>
      <c r="NXV69" s="1"/>
      <c r="NXW69" s="1"/>
      <c r="NXX69" s="1"/>
      <c r="NXY69" s="1"/>
      <c r="NXZ69" s="1"/>
      <c r="NYA69" s="1"/>
      <c r="NYB69" s="1"/>
      <c r="NYC69" s="1"/>
      <c r="NYD69" s="1"/>
      <c r="NYE69" s="1"/>
      <c r="NYF69" s="1"/>
      <c r="NYG69" s="1"/>
      <c r="NYH69" s="1"/>
      <c r="NYI69" s="1"/>
      <c r="NYJ69" s="1"/>
      <c r="NYK69" s="1"/>
      <c r="NYL69" s="1"/>
      <c r="NYM69" s="1"/>
      <c r="NYN69" s="1"/>
      <c r="NYO69" s="1"/>
      <c r="NYP69" s="1"/>
      <c r="NYQ69" s="1"/>
      <c r="NYR69" s="1"/>
      <c r="NYS69" s="1"/>
      <c r="NYT69" s="1"/>
      <c r="NYU69" s="1"/>
      <c r="NYV69" s="1"/>
      <c r="NYW69" s="1"/>
      <c r="NYX69" s="1"/>
      <c r="NYY69" s="1"/>
      <c r="NYZ69" s="1"/>
      <c r="NZA69" s="1"/>
      <c r="NZB69" s="1"/>
      <c r="NZC69" s="1"/>
      <c r="NZD69" s="1"/>
      <c r="NZE69" s="1"/>
      <c r="NZF69" s="1"/>
      <c r="NZG69" s="1"/>
      <c r="NZH69" s="1"/>
      <c r="NZI69" s="1"/>
      <c r="NZJ69" s="1"/>
      <c r="NZK69" s="1"/>
      <c r="NZL69" s="1"/>
      <c r="NZM69" s="1"/>
      <c r="NZN69" s="1"/>
      <c r="NZO69" s="1"/>
      <c r="NZP69" s="1"/>
      <c r="NZQ69" s="1"/>
      <c r="NZR69" s="1"/>
      <c r="NZS69" s="1"/>
      <c r="NZT69" s="1"/>
      <c r="NZU69" s="1"/>
      <c r="NZV69" s="1"/>
      <c r="NZW69" s="1"/>
      <c r="NZX69" s="1"/>
      <c r="NZY69" s="1"/>
      <c r="NZZ69" s="1"/>
      <c r="OAA69" s="1"/>
      <c r="OAB69" s="1"/>
      <c r="OAC69" s="1"/>
      <c r="OAD69" s="1"/>
      <c r="OAE69" s="1"/>
      <c r="OAF69" s="1"/>
      <c r="OAG69" s="1"/>
      <c r="OAH69" s="1"/>
      <c r="OAI69" s="1"/>
      <c r="OAJ69" s="1"/>
      <c r="OAK69" s="1"/>
      <c r="OAL69" s="1"/>
      <c r="OAM69" s="1"/>
      <c r="OAN69" s="1"/>
      <c r="OAO69" s="1"/>
      <c r="OAP69" s="1"/>
      <c r="OAQ69" s="1"/>
      <c r="OAR69" s="1"/>
      <c r="OAS69" s="1"/>
      <c r="OAT69" s="1"/>
      <c r="OAU69" s="1"/>
      <c r="OAV69" s="1"/>
      <c r="OAW69" s="1"/>
      <c r="OAX69" s="1"/>
      <c r="OAY69" s="1"/>
      <c r="OAZ69" s="1"/>
      <c r="OBA69" s="1"/>
      <c r="OBB69" s="1"/>
      <c r="OBC69" s="1"/>
      <c r="OBD69" s="1"/>
      <c r="OBE69" s="1"/>
      <c r="OBF69" s="1"/>
      <c r="OBG69" s="1"/>
      <c r="OBH69" s="1"/>
      <c r="OBI69" s="1"/>
      <c r="OBJ69" s="1"/>
      <c r="OBK69" s="1"/>
      <c r="OBL69" s="1"/>
      <c r="OBM69" s="1"/>
      <c r="OBN69" s="1"/>
      <c r="OBO69" s="1"/>
      <c r="OBP69" s="1"/>
      <c r="OBQ69" s="1"/>
      <c r="OBR69" s="1"/>
      <c r="OBS69" s="1"/>
      <c r="OBT69" s="1"/>
      <c r="OBU69" s="1"/>
      <c r="OBV69" s="1"/>
      <c r="OBW69" s="1"/>
      <c r="OBX69" s="1"/>
      <c r="OBY69" s="1"/>
      <c r="OBZ69" s="1"/>
      <c r="OCA69" s="1"/>
      <c r="OCB69" s="1"/>
      <c r="OCC69" s="1"/>
      <c r="OCD69" s="1"/>
      <c r="OCE69" s="1"/>
      <c r="OCF69" s="1"/>
      <c r="OCG69" s="1"/>
      <c r="OCH69" s="1"/>
      <c r="OCI69" s="1"/>
      <c r="OCJ69" s="1"/>
      <c r="OCK69" s="1"/>
      <c r="OCL69" s="1"/>
      <c r="OCM69" s="1"/>
      <c r="OCN69" s="1"/>
      <c r="OCO69" s="1"/>
      <c r="OCP69" s="1"/>
      <c r="OCQ69" s="1"/>
      <c r="OCR69" s="1"/>
      <c r="OCS69" s="1"/>
      <c r="OCT69" s="1"/>
      <c r="OCU69" s="1"/>
      <c r="OCV69" s="1"/>
      <c r="OCW69" s="1"/>
      <c r="OCX69" s="1"/>
      <c r="OCY69" s="1"/>
      <c r="OCZ69" s="1"/>
      <c r="ODA69" s="1"/>
      <c r="ODB69" s="1"/>
      <c r="ODC69" s="1"/>
      <c r="ODD69" s="1"/>
      <c r="ODE69" s="1"/>
      <c r="ODF69" s="1"/>
      <c r="ODG69" s="1"/>
      <c r="ODH69" s="1"/>
      <c r="ODI69" s="1"/>
      <c r="ODJ69" s="1"/>
      <c r="ODK69" s="1"/>
      <c r="ODL69" s="1"/>
      <c r="ODM69" s="1"/>
      <c r="ODN69" s="1"/>
      <c r="ODO69" s="1"/>
      <c r="ODP69" s="1"/>
      <c r="ODQ69" s="1"/>
      <c r="ODR69" s="1"/>
      <c r="ODS69" s="1"/>
      <c r="ODT69" s="1"/>
      <c r="ODU69" s="1"/>
      <c r="ODV69" s="1"/>
      <c r="ODW69" s="1"/>
      <c r="ODX69" s="1"/>
      <c r="ODY69" s="1"/>
      <c r="ODZ69" s="1"/>
      <c r="OEA69" s="1"/>
      <c r="OEB69" s="1"/>
      <c r="OEC69" s="1"/>
      <c r="OED69" s="1"/>
      <c r="OEE69" s="1"/>
      <c r="OEF69" s="1"/>
      <c r="OEG69" s="1"/>
      <c r="OEH69" s="1"/>
      <c r="OEI69" s="1"/>
      <c r="OEJ69" s="1"/>
      <c r="OEK69" s="1"/>
      <c r="OEL69" s="1"/>
      <c r="OEM69" s="1"/>
      <c r="OEN69" s="1"/>
      <c r="OEO69" s="1"/>
      <c r="OEP69" s="1"/>
      <c r="OEQ69" s="1"/>
      <c r="OER69" s="1"/>
      <c r="OES69" s="1"/>
      <c r="OET69" s="1"/>
      <c r="OEU69" s="1"/>
      <c r="OEV69" s="1"/>
      <c r="OEW69" s="1"/>
      <c r="OEX69" s="1"/>
      <c r="OEY69" s="1"/>
      <c r="OEZ69" s="1"/>
      <c r="OFA69" s="1"/>
      <c r="OFB69" s="1"/>
      <c r="OFC69" s="1"/>
      <c r="OFD69" s="1"/>
      <c r="OFE69" s="1"/>
      <c r="OFF69" s="1"/>
      <c r="OFG69" s="1"/>
      <c r="OFH69" s="1"/>
      <c r="OFI69" s="1"/>
      <c r="OFJ69" s="1"/>
      <c r="OFK69" s="1"/>
      <c r="OFL69" s="1"/>
      <c r="OFM69" s="1"/>
      <c r="OFN69" s="1"/>
      <c r="OFO69" s="1"/>
      <c r="OFP69" s="1"/>
      <c r="OFQ69" s="1"/>
      <c r="OFR69" s="1"/>
      <c r="OFS69" s="1"/>
      <c r="OFT69" s="1"/>
      <c r="OFU69" s="1"/>
      <c r="OFV69" s="1"/>
      <c r="OFW69" s="1"/>
      <c r="OFX69" s="1"/>
      <c r="OFY69" s="1"/>
      <c r="OFZ69" s="1"/>
      <c r="OGA69" s="1"/>
      <c r="OGB69" s="1"/>
      <c r="OGC69" s="1"/>
      <c r="OGD69" s="1"/>
      <c r="OGE69" s="1"/>
      <c r="OGF69" s="1"/>
      <c r="OGG69" s="1"/>
      <c r="OGH69" s="1"/>
      <c r="OGI69" s="1"/>
      <c r="OGJ69" s="1"/>
      <c r="OGK69" s="1"/>
      <c r="OGL69" s="1"/>
      <c r="OGM69" s="1"/>
      <c r="OGN69" s="1"/>
      <c r="OGO69" s="1"/>
      <c r="OGP69" s="1"/>
      <c r="OGQ69" s="1"/>
      <c r="OGR69" s="1"/>
      <c r="OGS69" s="1"/>
      <c r="OGT69" s="1"/>
      <c r="OGU69" s="1"/>
      <c r="OGV69" s="1"/>
      <c r="OGW69" s="1"/>
      <c r="OGX69" s="1"/>
      <c r="OGY69" s="1"/>
      <c r="OGZ69" s="1"/>
      <c r="OHA69" s="1"/>
      <c r="OHB69" s="1"/>
      <c r="OHC69" s="1"/>
      <c r="OHD69" s="1"/>
      <c r="OHE69" s="1"/>
      <c r="OHF69" s="1"/>
      <c r="OHG69" s="1"/>
      <c r="OHH69" s="1"/>
      <c r="OHI69" s="1"/>
      <c r="OHJ69" s="1"/>
      <c r="OHK69" s="1"/>
      <c r="OHL69" s="1"/>
      <c r="OHM69" s="1"/>
      <c r="OHN69" s="1"/>
      <c r="OHO69" s="1"/>
      <c r="OHP69" s="1"/>
      <c r="OHQ69" s="1"/>
      <c r="OHR69" s="1"/>
      <c r="OHS69" s="1"/>
      <c r="OHT69" s="1"/>
      <c r="OHU69" s="1"/>
      <c r="OHV69" s="1"/>
      <c r="OHW69" s="1"/>
      <c r="OHX69" s="1"/>
      <c r="OHY69" s="1"/>
      <c r="OHZ69" s="1"/>
      <c r="OIA69" s="1"/>
      <c r="OIB69" s="1"/>
      <c r="OIC69" s="1"/>
      <c r="OID69" s="1"/>
      <c r="OIE69" s="1"/>
      <c r="OIF69" s="1"/>
      <c r="OIG69" s="1"/>
      <c r="OIH69" s="1"/>
      <c r="OII69" s="1"/>
      <c r="OIJ69" s="1"/>
      <c r="OIK69" s="1"/>
      <c r="OIL69" s="1"/>
      <c r="OIM69" s="1"/>
      <c r="OIN69" s="1"/>
      <c r="OIO69" s="1"/>
      <c r="OIP69" s="1"/>
      <c r="OIQ69" s="1"/>
      <c r="OIR69" s="1"/>
      <c r="OIS69" s="1"/>
      <c r="OIT69" s="1"/>
      <c r="OIU69" s="1"/>
      <c r="OIV69" s="1"/>
      <c r="OIW69" s="1"/>
      <c r="OIX69" s="1"/>
      <c r="OIY69" s="1"/>
      <c r="OIZ69" s="1"/>
      <c r="OJA69" s="1"/>
      <c r="OJB69" s="1"/>
      <c r="OJC69" s="1"/>
      <c r="OJD69" s="1"/>
      <c r="OJE69" s="1"/>
      <c r="OJF69" s="1"/>
      <c r="OJG69" s="1"/>
      <c r="OJH69" s="1"/>
      <c r="OJI69" s="1"/>
      <c r="OJJ69" s="1"/>
      <c r="OJK69" s="1"/>
      <c r="OJL69" s="1"/>
      <c r="OJM69" s="1"/>
      <c r="OJN69" s="1"/>
      <c r="OJO69" s="1"/>
      <c r="OJP69" s="1"/>
      <c r="OJQ69" s="1"/>
      <c r="OJR69" s="1"/>
      <c r="OJS69" s="1"/>
      <c r="OJT69" s="1"/>
      <c r="OJU69" s="1"/>
      <c r="OJV69" s="1"/>
      <c r="OJW69" s="1"/>
      <c r="OJX69" s="1"/>
      <c r="OJY69" s="1"/>
      <c r="OJZ69" s="1"/>
      <c r="OKA69" s="1"/>
      <c r="OKB69" s="1"/>
      <c r="OKC69" s="1"/>
      <c r="OKD69" s="1"/>
      <c r="OKE69" s="1"/>
      <c r="OKF69" s="1"/>
      <c r="OKG69" s="1"/>
      <c r="OKH69" s="1"/>
      <c r="OKI69" s="1"/>
      <c r="OKJ69" s="1"/>
      <c r="OKK69" s="1"/>
      <c r="OKL69" s="1"/>
      <c r="OKM69" s="1"/>
      <c r="OKN69" s="1"/>
      <c r="OKO69" s="1"/>
      <c r="OKP69" s="1"/>
      <c r="OKQ69" s="1"/>
      <c r="OKR69" s="1"/>
      <c r="OKS69" s="1"/>
      <c r="OKT69" s="1"/>
      <c r="OKU69" s="1"/>
      <c r="OKV69" s="1"/>
      <c r="OKW69" s="1"/>
      <c r="OKX69" s="1"/>
      <c r="OKY69" s="1"/>
      <c r="OKZ69" s="1"/>
      <c r="OLA69" s="1"/>
      <c r="OLB69" s="1"/>
      <c r="OLC69" s="1"/>
      <c r="OLD69" s="1"/>
      <c r="OLE69" s="1"/>
      <c r="OLF69" s="1"/>
      <c r="OLG69" s="1"/>
      <c r="OLH69" s="1"/>
      <c r="OLI69" s="1"/>
      <c r="OLJ69" s="1"/>
      <c r="OLK69" s="1"/>
      <c r="OLL69" s="1"/>
      <c r="OLM69" s="1"/>
      <c r="OLN69" s="1"/>
      <c r="OLO69" s="1"/>
      <c r="OLP69" s="1"/>
      <c r="OLQ69" s="1"/>
      <c r="OLR69" s="1"/>
      <c r="OLS69" s="1"/>
      <c r="OLT69" s="1"/>
      <c r="OLU69" s="1"/>
      <c r="OLV69" s="1"/>
      <c r="OLW69" s="1"/>
      <c r="OLX69" s="1"/>
      <c r="OLY69" s="1"/>
      <c r="OLZ69" s="1"/>
      <c r="OMA69" s="1"/>
      <c r="OMB69" s="1"/>
      <c r="OMC69" s="1"/>
      <c r="OMD69" s="1"/>
      <c r="OME69" s="1"/>
      <c r="OMF69" s="1"/>
      <c r="OMG69" s="1"/>
      <c r="OMH69" s="1"/>
      <c r="OMI69" s="1"/>
      <c r="OMJ69" s="1"/>
      <c r="OMK69" s="1"/>
      <c r="OML69" s="1"/>
      <c r="OMM69" s="1"/>
      <c r="OMN69" s="1"/>
      <c r="OMO69" s="1"/>
      <c r="OMP69" s="1"/>
      <c r="OMQ69" s="1"/>
      <c r="OMR69" s="1"/>
      <c r="OMS69" s="1"/>
      <c r="OMT69" s="1"/>
      <c r="OMU69" s="1"/>
      <c r="OMV69" s="1"/>
      <c r="OMW69" s="1"/>
      <c r="OMX69" s="1"/>
      <c r="OMY69" s="1"/>
      <c r="OMZ69" s="1"/>
      <c r="ONA69" s="1"/>
      <c r="ONB69" s="1"/>
      <c r="ONC69" s="1"/>
      <c r="OND69" s="1"/>
      <c r="ONE69" s="1"/>
      <c r="ONF69" s="1"/>
      <c r="ONG69" s="1"/>
      <c r="ONH69" s="1"/>
      <c r="ONI69" s="1"/>
      <c r="ONJ69" s="1"/>
      <c r="ONK69" s="1"/>
      <c r="ONL69" s="1"/>
      <c r="ONM69" s="1"/>
      <c r="ONN69" s="1"/>
      <c r="ONO69" s="1"/>
      <c r="ONP69" s="1"/>
      <c r="ONQ69" s="1"/>
      <c r="ONR69" s="1"/>
      <c r="ONS69" s="1"/>
      <c r="ONT69" s="1"/>
      <c r="ONU69" s="1"/>
      <c r="ONV69" s="1"/>
      <c r="ONW69" s="1"/>
      <c r="ONX69" s="1"/>
      <c r="ONY69" s="1"/>
      <c r="ONZ69" s="1"/>
      <c r="OOA69" s="1"/>
      <c r="OOB69" s="1"/>
      <c r="OOC69" s="1"/>
      <c r="OOD69" s="1"/>
      <c r="OOE69" s="1"/>
      <c r="OOF69" s="1"/>
      <c r="OOG69" s="1"/>
      <c r="OOH69" s="1"/>
      <c r="OOI69" s="1"/>
      <c r="OOJ69" s="1"/>
      <c r="OOK69" s="1"/>
      <c r="OOL69" s="1"/>
      <c r="OOM69" s="1"/>
      <c r="OON69" s="1"/>
      <c r="OOO69" s="1"/>
      <c r="OOP69" s="1"/>
      <c r="OOQ69" s="1"/>
      <c r="OOR69" s="1"/>
      <c r="OOS69" s="1"/>
      <c r="OOT69" s="1"/>
      <c r="OOU69" s="1"/>
      <c r="OOV69" s="1"/>
      <c r="OOW69" s="1"/>
      <c r="OOX69" s="1"/>
      <c r="OOY69" s="1"/>
      <c r="OOZ69" s="1"/>
      <c r="OPA69" s="1"/>
      <c r="OPB69" s="1"/>
      <c r="OPC69" s="1"/>
      <c r="OPD69" s="1"/>
      <c r="OPE69" s="1"/>
      <c r="OPF69" s="1"/>
      <c r="OPG69" s="1"/>
      <c r="OPH69" s="1"/>
      <c r="OPI69" s="1"/>
      <c r="OPJ69" s="1"/>
      <c r="OPK69" s="1"/>
      <c r="OPL69" s="1"/>
      <c r="OPM69" s="1"/>
      <c r="OPN69" s="1"/>
      <c r="OPO69" s="1"/>
      <c r="OPP69" s="1"/>
      <c r="OPQ69" s="1"/>
      <c r="OPR69" s="1"/>
      <c r="OPS69" s="1"/>
      <c r="OPT69" s="1"/>
      <c r="OPU69" s="1"/>
      <c r="OPV69" s="1"/>
      <c r="OPW69" s="1"/>
      <c r="OPX69" s="1"/>
      <c r="OPY69" s="1"/>
      <c r="OPZ69" s="1"/>
      <c r="OQA69" s="1"/>
      <c r="OQB69" s="1"/>
      <c r="OQC69" s="1"/>
      <c r="OQD69" s="1"/>
      <c r="OQE69" s="1"/>
      <c r="OQF69" s="1"/>
      <c r="OQG69" s="1"/>
      <c r="OQH69" s="1"/>
      <c r="OQI69" s="1"/>
      <c r="OQJ69" s="1"/>
      <c r="OQK69" s="1"/>
      <c r="OQL69" s="1"/>
      <c r="OQM69" s="1"/>
      <c r="OQN69" s="1"/>
      <c r="OQO69" s="1"/>
      <c r="OQP69" s="1"/>
      <c r="OQQ69" s="1"/>
      <c r="OQR69" s="1"/>
      <c r="OQS69" s="1"/>
      <c r="OQT69" s="1"/>
      <c r="OQU69" s="1"/>
      <c r="OQV69" s="1"/>
      <c r="OQW69" s="1"/>
      <c r="OQX69" s="1"/>
      <c r="OQY69" s="1"/>
      <c r="OQZ69" s="1"/>
      <c r="ORA69" s="1"/>
      <c r="ORB69" s="1"/>
      <c r="ORC69" s="1"/>
      <c r="ORD69" s="1"/>
      <c r="ORE69" s="1"/>
      <c r="ORF69" s="1"/>
      <c r="ORG69" s="1"/>
      <c r="ORH69" s="1"/>
      <c r="ORI69" s="1"/>
      <c r="ORJ69" s="1"/>
      <c r="ORK69" s="1"/>
      <c r="ORL69" s="1"/>
      <c r="ORM69" s="1"/>
      <c r="ORN69" s="1"/>
      <c r="ORO69" s="1"/>
      <c r="ORP69" s="1"/>
      <c r="ORQ69" s="1"/>
      <c r="ORR69" s="1"/>
      <c r="ORS69" s="1"/>
      <c r="ORT69" s="1"/>
      <c r="ORU69" s="1"/>
      <c r="ORV69" s="1"/>
      <c r="ORW69" s="1"/>
      <c r="ORX69" s="1"/>
      <c r="ORY69" s="1"/>
      <c r="ORZ69" s="1"/>
      <c r="OSA69" s="1"/>
      <c r="OSB69" s="1"/>
      <c r="OSC69" s="1"/>
      <c r="OSD69" s="1"/>
      <c r="OSE69" s="1"/>
      <c r="OSF69" s="1"/>
      <c r="OSG69" s="1"/>
      <c r="OSH69" s="1"/>
      <c r="OSI69" s="1"/>
      <c r="OSJ69" s="1"/>
      <c r="OSK69" s="1"/>
      <c r="OSL69" s="1"/>
      <c r="OSM69" s="1"/>
      <c r="OSN69" s="1"/>
      <c r="OSO69" s="1"/>
      <c r="OSP69" s="1"/>
      <c r="OSQ69" s="1"/>
      <c r="OSR69" s="1"/>
      <c r="OSS69" s="1"/>
      <c r="OST69" s="1"/>
      <c r="OSU69" s="1"/>
      <c r="OSV69" s="1"/>
      <c r="OSW69" s="1"/>
      <c r="OSX69" s="1"/>
      <c r="OSY69" s="1"/>
      <c r="OSZ69" s="1"/>
      <c r="OTA69" s="1"/>
      <c r="OTB69" s="1"/>
      <c r="OTC69" s="1"/>
      <c r="OTD69" s="1"/>
      <c r="OTE69" s="1"/>
      <c r="OTF69" s="1"/>
      <c r="OTG69" s="1"/>
      <c r="OTH69" s="1"/>
      <c r="OTI69" s="1"/>
      <c r="OTJ69" s="1"/>
      <c r="OTK69" s="1"/>
      <c r="OTL69" s="1"/>
      <c r="OTM69" s="1"/>
      <c r="OTN69" s="1"/>
      <c r="OTO69" s="1"/>
      <c r="OTP69" s="1"/>
      <c r="OTQ69" s="1"/>
      <c r="OTR69" s="1"/>
      <c r="OTS69" s="1"/>
      <c r="OTT69" s="1"/>
      <c r="OTU69" s="1"/>
      <c r="OTV69" s="1"/>
      <c r="OTW69" s="1"/>
      <c r="OTX69" s="1"/>
      <c r="OTY69" s="1"/>
      <c r="OTZ69" s="1"/>
      <c r="OUA69" s="1"/>
      <c r="OUB69" s="1"/>
      <c r="OUC69" s="1"/>
      <c r="OUD69" s="1"/>
      <c r="OUE69" s="1"/>
      <c r="OUF69" s="1"/>
      <c r="OUG69" s="1"/>
      <c r="OUH69" s="1"/>
      <c r="OUI69" s="1"/>
      <c r="OUJ69" s="1"/>
      <c r="OUK69" s="1"/>
      <c r="OUL69" s="1"/>
      <c r="OUM69" s="1"/>
      <c r="OUN69" s="1"/>
      <c r="OUO69" s="1"/>
      <c r="OUP69" s="1"/>
      <c r="OUQ69" s="1"/>
      <c r="OUR69" s="1"/>
      <c r="OUS69" s="1"/>
      <c r="OUT69" s="1"/>
      <c r="OUU69" s="1"/>
      <c r="OUV69" s="1"/>
      <c r="OUW69" s="1"/>
      <c r="OUX69" s="1"/>
      <c r="OUY69" s="1"/>
      <c r="OUZ69" s="1"/>
      <c r="OVA69" s="1"/>
      <c r="OVB69" s="1"/>
      <c r="OVC69" s="1"/>
      <c r="OVD69" s="1"/>
      <c r="OVE69" s="1"/>
      <c r="OVF69" s="1"/>
      <c r="OVG69" s="1"/>
      <c r="OVH69" s="1"/>
      <c r="OVI69" s="1"/>
      <c r="OVJ69" s="1"/>
      <c r="OVK69" s="1"/>
      <c r="OVL69" s="1"/>
      <c r="OVM69" s="1"/>
      <c r="OVN69" s="1"/>
      <c r="OVO69" s="1"/>
      <c r="OVP69" s="1"/>
      <c r="OVQ69" s="1"/>
      <c r="OVR69" s="1"/>
      <c r="OVS69" s="1"/>
      <c r="OVT69" s="1"/>
      <c r="OVU69" s="1"/>
      <c r="OVV69" s="1"/>
      <c r="OVW69" s="1"/>
      <c r="OVX69" s="1"/>
      <c r="OVY69" s="1"/>
      <c r="OVZ69" s="1"/>
      <c r="OWA69" s="1"/>
      <c r="OWB69" s="1"/>
      <c r="OWC69" s="1"/>
      <c r="OWD69" s="1"/>
      <c r="OWE69" s="1"/>
      <c r="OWF69" s="1"/>
      <c r="OWG69" s="1"/>
      <c r="OWH69" s="1"/>
      <c r="OWI69" s="1"/>
      <c r="OWJ69" s="1"/>
      <c r="OWK69" s="1"/>
      <c r="OWL69" s="1"/>
      <c r="OWM69" s="1"/>
      <c r="OWN69" s="1"/>
      <c r="OWO69" s="1"/>
      <c r="OWP69" s="1"/>
      <c r="OWQ69" s="1"/>
      <c r="OWR69" s="1"/>
      <c r="OWS69" s="1"/>
      <c r="OWT69" s="1"/>
      <c r="OWU69" s="1"/>
      <c r="OWV69" s="1"/>
      <c r="OWW69" s="1"/>
      <c r="OWX69" s="1"/>
      <c r="OWY69" s="1"/>
      <c r="OWZ69" s="1"/>
      <c r="OXA69" s="1"/>
      <c r="OXB69" s="1"/>
      <c r="OXC69" s="1"/>
      <c r="OXD69" s="1"/>
      <c r="OXE69" s="1"/>
      <c r="OXF69" s="1"/>
      <c r="OXG69" s="1"/>
      <c r="OXH69" s="1"/>
      <c r="OXI69" s="1"/>
      <c r="OXJ69" s="1"/>
      <c r="OXK69" s="1"/>
      <c r="OXL69" s="1"/>
      <c r="OXM69" s="1"/>
      <c r="OXN69" s="1"/>
      <c r="OXO69" s="1"/>
      <c r="OXP69" s="1"/>
      <c r="OXQ69" s="1"/>
      <c r="OXR69" s="1"/>
      <c r="OXS69" s="1"/>
      <c r="OXT69" s="1"/>
      <c r="OXU69" s="1"/>
      <c r="OXV69" s="1"/>
      <c r="OXW69" s="1"/>
      <c r="OXX69" s="1"/>
      <c r="OXY69" s="1"/>
      <c r="OXZ69" s="1"/>
      <c r="OYA69" s="1"/>
      <c r="OYB69" s="1"/>
      <c r="OYC69" s="1"/>
      <c r="OYD69" s="1"/>
      <c r="OYE69" s="1"/>
      <c r="OYF69" s="1"/>
      <c r="OYG69" s="1"/>
      <c r="OYH69" s="1"/>
      <c r="OYI69" s="1"/>
      <c r="OYJ69" s="1"/>
      <c r="OYK69" s="1"/>
      <c r="OYL69" s="1"/>
      <c r="OYM69" s="1"/>
      <c r="OYN69" s="1"/>
      <c r="OYO69" s="1"/>
      <c r="OYP69" s="1"/>
      <c r="OYQ69" s="1"/>
      <c r="OYR69" s="1"/>
      <c r="OYS69" s="1"/>
      <c r="OYT69" s="1"/>
      <c r="OYU69" s="1"/>
      <c r="OYV69" s="1"/>
      <c r="OYW69" s="1"/>
      <c r="OYX69" s="1"/>
      <c r="OYY69" s="1"/>
      <c r="OYZ69" s="1"/>
      <c r="OZA69" s="1"/>
      <c r="OZB69" s="1"/>
      <c r="OZC69" s="1"/>
      <c r="OZD69" s="1"/>
      <c r="OZE69" s="1"/>
      <c r="OZF69" s="1"/>
      <c r="OZG69" s="1"/>
      <c r="OZH69" s="1"/>
      <c r="OZI69" s="1"/>
      <c r="OZJ69" s="1"/>
      <c r="OZK69" s="1"/>
      <c r="OZL69" s="1"/>
      <c r="OZM69" s="1"/>
      <c r="OZN69" s="1"/>
      <c r="OZO69" s="1"/>
      <c r="OZP69" s="1"/>
      <c r="OZQ69" s="1"/>
      <c r="OZR69" s="1"/>
      <c r="OZS69" s="1"/>
      <c r="OZT69" s="1"/>
      <c r="OZU69" s="1"/>
      <c r="OZV69" s="1"/>
      <c r="OZW69" s="1"/>
      <c r="OZX69" s="1"/>
      <c r="OZY69" s="1"/>
      <c r="OZZ69" s="1"/>
      <c r="PAA69" s="1"/>
      <c r="PAB69" s="1"/>
      <c r="PAC69" s="1"/>
      <c r="PAD69" s="1"/>
      <c r="PAE69" s="1"/>
      <c r="PAF69" s="1"/>
      <c r="PAG69" s="1"/>
      <c r="PAH69" s="1"/>
      <c r="PAI69" s="1"/>
      <c r="PAJ69" s="1"/>
      <c r="PAK69" s="1"/>
      <c r="PAL69" s="1"/>
      <c r="PAM69" s="1"/>
      <c r="PAN69" s="1"/>
      <c r="PAO69" s="1"/>
      <c r="PAP69" s="1"/>
      <c r="PAQ69" s="1"/>
      <c r="PAR69" s="1"/>
      <c r="PAS69" s="1"/>
      <c r="PAT69" s="1"/>
      <c r="PAU69" s="1"/>
      <c r="PAV69" s="1"/>
      <c r="PAW69" s="1"/>
      <c r="PAX69" s="1"/>
      <c r="PAY69" s="1"/>
      <c r="PAZ69" s="1"/>
      <c r="PBA69" s="1"/>
      <c r="PBB69" s="1"/>
      <c r="PBC69" s="1"/>
      <c r="PBD69" s="1"/>
      <c r="PBE69" s="1"/>
      <c r="PBF69" s="1"/>
      <c r="PBG69" s="1"/>
      <c r="PBH69" s="1"/>
      <c r="PBI69" s="1"/>
      <c r="PBJ69" s="1"/>
      <c r="PBK69" s="1"/>
      <c r="PBL69" s="1"/>
      <c r="PBM69" s="1"/>
      <c r="PBN69" s="1"/>
      <c r="PBO69" s="1"/>
      <c r="PBP69" s="1"/>
      <c r="PBQ69" s="1"/>
      <c r="PBR69" s="1"/>
      <c r="PBS69" s="1"/>
      <c r="PBT69" s="1"/>
      <c r="PBU69" s="1"/>
      <c r="PBV69" s="1"/>
      <c r="PBW69" s="1"/>
      <c r="PBX69" s="1"/>
      <c r="PBY69" s="1"/>
      <c r="PBZ69" s="1"/>
      <c r="PCA69" s="1"/>
      <c r="PCB69" s="1"/>
      <c r="PCC69" s="1"/>
      <c r="PCD69" s="1"/>
      <c r="PCE69" s="1"/>
      <c r="PCF69" s="1"/>
      <c r="PCG69" s="1"/>
      <c r="PCH69" s="1"/>
      <c r="PCI69" s="1"/>
      <c r="PCJ69" s="1"/>
      <c r="PCK69" s="1"/>
      <c r="PCL69" s="1"/>
      <c r="PCM69" s="1"/>
      <c r="PCN69" s="1"/>
      <c r="PCO69" s="1"/>
      <c r="PCP69" s="1"/>
      <c r="PCQ69" s="1"/>
      <c r="PCR69" s="1"/>
      <c r="PCS69" s="1"/>
      <c r="PCT69" s="1"/>
      <c r="PCU69" s="1"/>
      <c r="PCV69" s="1"/>
      <c r="PCW69" s="1"/>
      <c r="PCX69" s="1"/>
      <c r="PCY69" s="1"/>
      <c r="PCZ69" s="1"/>
      <c r="PDA69" s="1"/>
      <c r="PDB69" s="1"/>
      <c r="PDC69" s="1"/>
      <c r="PDD69" s="1"/>
      <c r="PDE69" s="1"/>
      <c r="PDF69" s="1"/>
      <c r="PDG69" s="1"/>
      <c r="PDH69" s="1"/>
      <c r="PDI69" s="1"/>
      <c r="PDJ69" s="1"/>
      <c r="PDK69" s="1"/>
      <c r="PDL69" s="1"/>
      <c r="PDM69" s="1"/>
      <c r="PDN69" s="1"/>
      <c r="PDO69" s="1"/>
      <c r="PDP69" s="1"/>
      <c r="PDQ69" s="1"/>
      <c r="PDR69" s="1"/>
      <c r="PDS69" s="1"/>
      <c r="PDT69" s="1"/>
      <c r="PDU69" s="1"/>
      <c r="PDV69" s="1"/>
      <c r="PDW69" s="1"/>
      <c r="PDX69" s="1"/>
      <c r="PDY69" s="1"/>
      <c r="PDZ69" s="1"/>
      <c r="PEA69" s="1"/>
      <c r="PEB69" s="1"/>
      <c r="PEC69" s="1"/>
      <c r="PED69" s="1"/>
      <c r="PEE69" s="1"/>
      <c r="PEF69" s="1"/>
      <c r="PEG69" s="1"/>
      <c r="PEH69" s="1"/>
      <c r="PEI69" s="1"/>
      <c r="PEJ69" s="1"/>
      <c r="PEK69" s="1"/>
      <c r="PEL69" s="1"/>
      <c r="PEM69" s="1"/>
      <c r="PEN69" s="1"/>
      <c r="PEO69" s="1"/>
      <c r="PEP69" s="1"/>
      <c r="PEQ69" s="1"/>
      <c r="PER69" s="1"/>
      <c r="PES69" s="1"/>
      <c r="PET69" s="1"/>
      <c r="PEU69" s="1"/>
      <c r="PEV69" s="1"/>
      <c r="PEW69" s="1"/>
      <c r="PEX69" s="1"/>
      <c r="PEY69" s="1"/>
      <c r="PEZ69" s="1"/>
      <c r="PFA69" s="1"/>
      <c r="PFB69" s="1"/>
      <c r="PFC69" s="1"/>
      <c r="PFD69" s="1"/>
      <c r="PFE69" s="1"/>
      <c r="PFF69" s="1"/>
      <c r="PFG69" s="1"/>
      <c r="PFH69" s="1"/>
      <c r="PFI69" s="1"/>
      <c r="PFJ69" s="1"/>
      <c r="PFK69" s="1"/>
      <c r="PFL69" s="1"/>
      <c r="PFM69" s="1"/>
      <c r="PFN69" s="1"/>
      <c r="PFO69" s="1"/>
      <c r="PFP69" s="1"/>
      <c r="PFQ69" s="1"/>
      <c r="PFR69" s="1"/>
      <c r="PFS69" s="1"/>
      <c r="PFT69" s="1"/>
      <c r="PFU69" s="1"/>
      <c r="PFV69" s="1"/>
      <c r="PFW69" s="1"/>
      <c r="PFX69" s="1"/>
      <c r="PFY69" s="1"/>
      <c r="PFZ69" s="1"/>
      <c r="PGA69" s="1"/>
      <c r="PGB69" s="1"/>
      <c r="PGC69" s="1"/>
      <c r="PGD69" s="1"/>
      <c r="PGE69" s="1"/>
      <c r="PGF69" s="1"/>
      <c r="PGG69" s="1"/>
      <c r="PGH69" s="1"/>
      <c r="PGI69" s="1"/>
      <c r="PGJ69" s="1"/>
      <c r="PGK69" s="1"/>
      <c r="PGL69" s="1"/>
      <c r="PGM69" s="1"/>
      <c r="PGN69" s="1"/>
      <c r="PGO69" s="1"/>
      <c r="PGP69" s="1"/>
      <c r="PGQ69" s="1"/>
      <c r="PGR69" s="1"/>
      <c r="PGS69" s="1"/>
      <c r="PGT69" s="1"/>
      <c r="PGU69" s="1"/>
      <c r="PGV69" s="1"/>
      <c r="PGW69" s="1"/>
      <c r="PGX69" s="1"/>
      <c r="PGY69" s="1"/>
      <c r="PGZ69" s="1"/>
      <c r="PHA69" s="1"/>
      <c r="PHB69" s="1"/>
      <c r="PHC69" s="1"/>
      <c r="PHD69" s="1"/>
      <c r="PHE69" s="1"/>
      <c r="PHF69" s="1"/>
      <c r="PHG69" s="1"/>
      <c r="PHH69" s="1"/>
      <c r="PHI69" s="1"/>
      <c r="PHJ69" s="1"/>
      <c r="PHK69" s="1"/>
      <c r="PHL69" s="1"/>
      <c r="PHM69" s="1"/>
      <c r="PHN69" s="1"/>
      <c r="PHO69" s="1"/>
      <c r="PHP69" s="1"/>
      <c r="PHQ69" s="1"/>
      <c r="PHR69" s="1"/>
      <c r="PHS69" s="1"/>
      <c r="PHT69" s="1"/>
      <c r="PHU69" s="1"/>
      <c r="PHV69" s="1"/>
      <c r="PHW69" s="1"/>
      <c r="PHX69" s="1"/>
      <c r="PHY69" s="1"/>
      <c r="PHZ69" s="1"/>
      <c r="PIA69" s="1"/>
      <c r="PIB69" s="1"/>
      <c r="PIC69" s="1"/>
      <c r="PID69" s="1"/>
      <c r="PIE69" s="1"/>
      <c r="PIF69" s="1"/>
      <c r="PIG69" s="1"/>
      <c r="PIH69" s="1"/>
      <c r="PII69" s="1"/>
      <c r="PIJ69" s="1"/>
      <c r="PIK69" s="1"/>
      <c r="PIL69" s="1"/>
      <c r="PIM69" s="1"/>
      <c r="PIN69" s="1"/>
      <c r="PIO69" s="1"/>
      <c r="PIP69" s="1"/>
      <c r="PIQ69" s="1"/>
      <c r="PIR69" s="1"/>
      <c r="PIS69" s="1"/>
      <c r="PIT69" s="1"/>
      <c r="PIU69" s="1"/>
      <c r="PIV69" s="1"/>
      <c r="PIW69" s="1"/>
      <c r="PIX69" s="1"/>
      <c r="PIY69" s="1"/>
      <c r="PIZ69" s="1"/>
      <c r="PJA69" s="1"/>
      <c r="PJB69" s="1"/>
      <c r="PJC69" s="1"/>
      <c r="PJD69" s="1"/>
      <c r="PJE69" s="1"/>
      <c r="PJF69" s="1"/>
      <c r="PJG69" s="1"/>
      <c r="PJH69" s="1"/>
      <c r="PJI69" s="1"/>
      <c r="PJJ69" s="1"/>
      <c r="PJK69" s="1"/>
      <c r="PJL69" s="1"/>
      <c r="PJM69" s="1"/>
      <c r="PJN69" s="1"/>
      <c r="PJO69" s="1"/>
      <c r="PJP69" s="1"/>
      <c r="PJQ69" s="1"/>
      <c r="PJR69" s="1"/>
      <c r="PJS69" s="1"/>
      <c r="PJT69" s="1"/>
      <c r="PJU69" s="1"/>
      <c r="PJV69" s="1"/>
      <c r="PJW69" s="1"/>
      <c r="PJX69" s="1"/>
      <c r="PJY69" s="1"/>
      <c r="PJZ69" s="1"/>
      <c r="PKA69" s="1"/>
      <c r="PKB69" s="1"/>
      <c r="PKC69" s="1"/>
      <c r="PKD69" s="1"/>
      <c r="PKE69" s="1"/>
      <c r="PKF69" s="1"/>
      <c r="PKG69" s="1"/>
      <c r="PKH69" s="1"/>
      <c r="PKI69" s="1"/>
      <c r="PKJ69" s="1"/>
      <c r="PKK69" s="1"/>
      <c r="PKL69" s="1"/>
      <c r="PKM69" s="1"/>
      <c r="PKN69" s="1"/>
      <c r="PKO69" s="1"/>
      <c r="PKP69" s="1"/>
      <c r="PKQ69" s="1"/>
      <c r="PKR69" s="1"/>
      <c r="PKS69" s="1"/>
      <c r="PKT69" s="1"/>
      <c r="PKU69" s="1"/>
      <c r="PKV69" s="1"/>
      <c r="PKW69" s="1"/>
      <c r="PKX69" s="1"/>
      <c r="PKY69" s="1"/>
      <c r="PKZ69" s="1"/>
      <c r="PLA69" s="1"/>
      <c r="PLB69" s="1"/>
      <c r="PLC69" s="1"/>
      <c r="PLD69" s="1"/>
      <c r="PLE69" s="1"/>
      <c r="PLF69" s="1"/>
      <c r="PLG69" s="1"/>
      <c r="PLH69" s="1"/>
      <c r="PLI69" s="1"/>
      <c r="PLJ69" s="1"/>
      <c r="PLK69" s="1"/>
      <c r="PLL69" s="1"/>
      <c r="PLM69" s="1"/>
      <c r="PLN69" s="1"/>
      <c r="PLO69" s="1"/>
      <c r="PLP69" s="1"/>
      <c r="PLQ69" s="1"/>
      <c r="PLR69" s="1"/>
      <c r="PLS69" s="1"/>
      <c r="PLT69" s="1"/>
      <c r="PLU69" s="1"/>
      <c r="PLV69" s="1"/>
      <c r="PLW69" s="1"/>
      <c r="PLX69" s="1"/>
      <c r="PLY69" s="1"/>
      <c r="PLZ69" s="1"/>
      <c r="PMA69" s="1"/>
      <c r="PMB69" s="1"/>
      <c r="PMC69" s="1"/>
      <c r="PMD69" s="1"/>
      <c r="PME69" s="1"/>
      <c r="PMF69" s="1"/>
      <c r="PMG69" s="1"/>
      <c r="PMH69" s="1"/>
      <c r="PMI69" s="1"/>
      <c r="PMJ69" s="1"/>
      <c r="PMK69" s="1"/>
      <c r="PML69" s="1"/>
      <c r="PMM69" s="1"/>
      <c r="PMN69" s="1"/>
      <c r="PMO69" s="1"/>
      <c r="PMP69" s="1"/>
      <c r="PMQ69" s="1"/>
      <c r="PMR69" s="1"/>
      <c r="PMS69" s="1"/>
      <c r="PMT69" s="1"/>
      <c r="PMU69" s="1"/>
      <c r="PMV69" s="1"/>
      <c r="PMW69" s="1"/>
      <c r="PMX69" s="1"/>
      <c r="PMY69" s="1"/>
      <c r="PMZ69" s="1"/>
      <c r="PNA69" s="1"/>
      <c r="PNB69" s="1"/>
      <c r="PNC69" s="1"/>
      <c r="PND69" s="1"/>
      <c r="PNE69" s="1"/>
      <c r="PNF69" s="1"/>
      <c r="PNG69" s="1"/>
      <c r="PNH69" s="1"/>
      <c r="PNI69" s="1"/>
      <c r="PNJ69" s="1"/>
      <c r="PNK69" s="1"/>
      <c r="PNL69" s="1"/>
      <c r="PNM69" s="1"/>
      <c r="PNN69" s="1"/>
      <c r="PNO69" s="1"/>
      <c r="PNP69" s="1"/>
      <c r="PNQ69" s="1"/>
      <c r="PNR69" s="1"/>
      <c r="PNS69" s="1"/>
      <c r="PNT69" s="1"/>
      <c r="PNU69" s="1"/>
      <c r="PNV69" s="1"/>
      <c r="PNW69" s="1"/>
      <c r="PNX69" s="1"/>
      <c r="PNY69" s="1"/>
      <c r="PNZ69" s="1"/>
      <c r="POA69" s="1"/>
      <c r="POB69" s="1"/>
      <c r="POC69" s="1"/>
      <c r="POD69" s="1"/>
      <c r="POE69" s="1"/>
      <c r="POF69" s="1"/>
      <c r="POG69" s="1"/>
      <c r="POH69" s="1"/>
      <c r="POI69" s="1"/>
      <c r="POJ69" s="1"/>
      <c r="POK69" s="1"/>
      <c r="POL69" s="1"/>
      <c r="POM69" s="1"/>
      <c r="PON69" s="1"/>
      <c r="POO69" s="1"/>
      <c r="POP69" s="1"/>
      <c r="POQ69" s="1"/>
      <c r="POR69" s="1"/>
      <c r="POS69" s="1"/>
      <c r="POT69" s="1"/>
      <c r="POU69" s="1"/>
      <c r="POV69" s="1"/>
      <c r="POW69" s="1"/>
      <c r="POX69" s="1"/>
      <c r="POY69" s="1"/>
      <c r="POZ69" s="1"/>
      <c r="PPA69" s="1"/>
      <c r="PPB69" s="1"/>
      <c r="PPC69" s="1"/>
      <c r="PPD69" s="1"/>
      <c r="PPE69" s="1"/>
      <c r="PPF69" s="1"/>
      <c r="PPG69" s="1"/>
      <c r="PPH69" s="1"/>
      <c r="PPI69" s="1"/>
      <c r="PPJ69" s="1"/>
      <c r="PPK69" s="1"/>
      <c r="PPL69" s="1"/>
      <c r="PPM69" s="1"/>
      <c r="PPN69" s="1"/>
      <c r="PPO69" s="1"/>
      <c r="PPP69" s="1"/>
      <c r="PPQ69" s="1"/>
      <c r="PPR69" s="1"/>
      <c r="PPS69" s="1"/>
      <c r="PPT69" s="1"/>
      <c r="PPU69" s="1"/>
      <c r="PPV69" s="1"/>
      <c r="PPW69" s="1"/>
      <c r="PPX69" s="1"/>
      <c r="PPY69" s="1"/>
      <c r="PPZ69" s="1"/>
      <c r="PQA69" s="1"/>
      <c r="PQB69" s="1"/>
      <c r="PQC69" s="1"/>
      <c r="PQD69" s="1"/>
      <c r="PQE69" s="1"/>
      <c r="PQF69" s="1"/>
      <c r="PQG69" s="1"/>
      <c r="PQH69" s="1"/>
      <c r="PQI69" s="1"/>
      <c r="PQJ69" s="1"/>
      <c r="PQK69" s="1"/>
      <c r="PQL69" s="1"/>
      <c r="PQM69" s="1"/>
      <c r="PQN69" s="1"/>
      <c r="PQO69" s="1"/>
      <c r="PQP69" s="1"/>
      <c r="PQQ69" s="1"/>
      <c r="PQR69" s="1"/>
      <c r="PQS69" s="1"/>
      <c r="PQT69" s="1"/>
      <c r="PQU69" s="1"/>
      <c r="PQV69" s="1"/>
      <c r="PQW69" s="1"/>
      <c r="PQX69" s="1"/>
      <c r="PQY69" s="1"/>
      <c r="PQZ69" s="1"/>
      <c r="PRA69" s="1"/>
      <c r="PRB69" s="1"/>
      <c r="PRC69" s="1"/>
      <c r="PRD69" s="1"/>
      <c r="PRE69" s="1"/>
      <c r="PRF69" s="1"/>
      <c r="PRG69" s="1"/>
      <c r="PRH69" s="1"/>
      <c r="PRI69" s="1"/>
      <c r="PRJ69" s="1"/>
      <c r="PRK69" s="1"/>
      <c r="PRL69" s="1"/>
      <c r="PRM69" s="1"/>
      <c r="PRN69" s="1"/>
      <c r="PRO69" s="1"/>
      <c r="PRP69" s="1"/>
      <c r="PRQ69" s="1"/>
      <c r="PRR69" s="1"/>
      <c r="PRS69" s="1"/>
      <c r="PRT69" s="1"/>
      <c r="PRU69" s="1"/>
      <c r="PRV69" s="1"/>
      <c r="PRW69" s="1"/>
      <c r="PRX69" s="1"/>
      <c r="PRY69" s="1"/>
      <c r="PRZ69" s="1"/>
      <c r="PSA69" s="1"/>
      <c r="PSB69" s="1"/>
      <c r="PSC69" s="1"/>
      <c r="PSD69" s="1"/>
      <c r="PSE69" s="1"/>
      <c r="PSF69" s="1"/>
      <c r="PSG69" s="1"/>
      <c r="PSH69" s="1"/>
      <c r="PSI69" s="1"/>
      <c r="PSJ69" s="1"/>
      <c r="PSK69" s="1"/>
      <c r="PSL69" s="1"/>
      <c r="PSM69" s="1"/>
      <c r="PSN69" s="1"/>
      <c r="PSO69" s="1"/>
      <c r="PSP69" s="1"/>
      <c r="PSQ69" s="1"/>
      <c r="PSR69" s="1"/>
      <c r="PSS69" s="1"/>
      <c r="PST69" s="1"/>
      <c r="PSU69" s="1"/>
      <c r="PSV69" s="1"/>
      <c r="PSW69" s="1"/>
      <c r="PSX69" s="1"/>
      <c r="PSY69" s="1"/>
      <c r="PSZ69" s="1"/>
      <c r="PTA69" s="1"/>
      <c r="PTB69" s="1"/>
      <c r="PTC69" s="1"/>
      <c r="PTD69" s="1"/>
      <c r="PTE69" s="1"/>
      <c r="PTF69" s="1"/>
      <c r="PTG69" s="1"/>
      <c r="PTH69" s="1"/>
      <c r="PTI69" s="1"/>
      <c r="PTJ69" s="1"/>
      <c r="PTK69" s="1"/>
      <c r="PTL69" s="1"/>
      <c r="PTM69" s="1"/>
      <c r="PTN69" s="1"/>
      <c r="PTO69" s="1"/>
      <c r="PTP69" s="1"/>
      <c r="PTQ69" s="1"/>
      <c r="PTR69" s="1"/>
      <c r="PTS69" s="1"/>
      <c r="PTT69" s="1"/>
      <c r="PTU69" s="1"/>
      <c r="PTV69" s="1"/>
      <c r="PTW69" s="1"/>
      <c r="PTX69" s="1"/>
      <c r="PTY69" s="1"/>
      <c r="PTZ69" s="1"/>
      <c r="PUA69" s="1"/>
      <c r="PUB69" s="1"/>
      <c r="PUC69" s="1"/>
      <c r="PUD69" s="1"/>
      <c r="PUE69" s="1"/>
      <c r="PUF69" s="1"/>
      <c r="PUG69" s="1"/>
      <c r="PUH69" s="1"/>
      <c r="PUI69" s="1"/>
      <c r="PUJ69" s="1"/>
      <c r="PUK69" s="1"/>
      <c r="PUL69" s="1"/>
      <c r="PUM69" s="1"/>
      <c r="PUN69" s="1"/>
      <c r="PUO69" s="1"/>
      <c r="PUP69" s="1"/>
      <c r="PUQ69" s="1"/>
      <c r="PUR69" s="1"/>
      <c r="PUS69" s="1"/>
      <c r="PUT69" s="1"/>
      <c r="PUU69" s="1"/>
      <c r="PUV69" s="1"/>
      <c r="PUW69" s="1"/>
      <c r="PUX69" s="1"/>
      <c r="PUY69" s="1"/>
      <c r="PUZ69" s="1"/>
      <c r="PVA69" s="1"/>
      <c r="PVB69" s="1"/>
      <c r="PVC69" s="1"/>
      <c r="PVD69" s="1"/>
      <c r="PVE69" s="1"/>
      <c r="PVF69" s="1"/>
      <c r="PVG69" s="1"/>
      <c r="PVH69" s="1"/>
      <c r="PVI69" s="1"/>
      <c r="PVJ69" s="1"/>
      <c r="PVK69" s="1"/>
      <c r="PVL69" s="1"/>
      <c r="PVM69" s="1"/>
      <c r="PVN69" s="1"/>
      <c r="PVO69" s="1"/>
      <c r="PVP69" s="1"/>
      <c r="PVQ69" s="1"/>
      <c r="PVR69" s="1"/>
      <c r="PVS69" s="1"/>
      <c r="PVT69" s="1"/>
      <c r="PVU69" s="1"/>
      <c r="PVV69" s="1"/>
      <c r="PVW69" s="1"/>
      <c r="PVX69" s="1"/>
      <c r="PVY69" s="1"/>
      <c r="PVZ69" s="1"/>
      <c r="PWA69" s="1"/>
      <c r="PWB69" s="1"/>
      <c r="PWC69" s="1"/>
      <c r="PWD69" s="1"/>
      <c r="PWE69" s="1"/>
      <c r="PWF69" s="1"/>
      <c r="PWG69" s="1"/>
      <c r="PWH69" s="1"/>
      <c r="PWI69" s="1"/>
      <c r="PWJ69" s="1"/>
      <c r="PWK69" s="1"/>
      <c r="PWL69" s="1"/>
      <c r="PWM69" s="1"/>
      <c r="PWN69" s="1"/>
      <c r="PWO69" s="1"/>
      <c r="PWP69" s="1"/>
      <c r="PWQ69" s="1"/>
      <c r="PWR69" s="1"/>
      <c r="PWS69" s="1"/>
      <c r="PWT69" s="1"/>
      <c r="PWU69" s="1"/>
      <c r="PWV69" s="1"/>
      <c r="PWW69" s="1"/>
      <c r="PWX69" s="1"/>
      <c r="PWY69" s="1"/>
      <c r="PWZ69" s="1"/>
      <c r="PXA69" s="1"/>
      <c r="PXB69" s="1"/>
      <c r="PXC69" s="1"/>
      <c r="PXD69" s="1"/>
      <c r="PXE69" s="1"/>
      <c r="PXF69" s="1"/>
      <c r="PXG69" s="1"/>
      <c r="PXH69" s="1"/>
      <c r="PXI69" s="1"/>
      <c r="PXJ69" s="1"/>
      <c r="PXK69" s="1"/>
      <c r="PXL69" s="1"/>
      <c r="PXM69" s="1"/>
      <c r="PXN69" s="1"/>
      <c r="PXO69" s="1"/>
      <c r="PXP69" s="1"/>
      <c r="PXQ69" s="1"/>
      <c r="PXR69" s="1"/>
      <c r="PXS69" s="1"/>
      <c r="PXT69" s="1"/>
      <c r="PXU69" s="1"/>
      <c r="PXV69" s="1"/>
      <c r="PXW69" s="1"/>
      <c r="PXX69" s="1"/>
      <c r="PXY69" s="1"/>
      <c r="PXZ69" s="1"/>
      <c r="PYA69" s="1"/>
      <c r="PYB69" s="1"/>
      <c r="PYC69" s="1"/>
      <c r="PYD69" s="1"/>
      <c r="PYE69" s="1"/>
      <c r="PYF69" s="1"/>
      <c r="PYG69" s="1"/>
      <c r="PYH69" s="1"/>
      <c r="PYI69" s="1"/>
      <c r="PYJ69" s="1"/>
      <c r="PYK69" s="1"/>
      <c r="PYL69" s="1"/>
      <c r="PYM69" s="1"/>
      <c r="PYN69" s="1"/>
      <c r="PYO69" s="1"/>
      <c r="PYP69" s="1"/>
      <c r="PYQ69" s="1"/>
      <c r="PYR69" s="1"/>
      <c r="PYS69" s="1"/>
      <c r="PYT69" s="1"/>
      <c r="PYU69" s="1"/>
      <c r="PYV69" s="1"/>
      <c r="PYW69" s="1"/>
      <c r="PYX69" s="1"/>
      <c r="PYY69" s="1"/>
      <c r="PYZ69" s="1"/>
      <c r="PZA69" s="1"/>
      <c r="PZB69" s="1"/>
      <c r="PZC69" s="1"/>
      <c r="PZD69" s="1"/>
      <c r="PZE69" s="1"/>
      <c r="PZF69" s="1"/>
      <c r="PZG69" s="1"/>
      <c r="PZH69" s="1"/>
      <c r="PZI69" s="1"/>
      <c r="PZJ69" s="1"/>
      <c r="PZK69" s="1"/>
      <c r="PZL69" s="1"/>
      <c r="PZM69" s="1"/>
      <c r="PZN69" s="1"/>
      <c r="PZO69" s="1"/>
      <c r="PZP69" s="1"/>
      <c r="PZQ69" s="1"/>
      <c r="PZR69" s="1"/>
      <c r="PZS69" s="1"/>
      <c r="PZT69" s="1"/>
      <c r="PZU69" s="1"/>
      <c r="PZV69" s="1"/>
      <c r="PZW69" s="1"/>
      <c r="PZX69" s="1"/>
      <c r="PZY69" s="1"/>
      <c r="PZZ69" s="1"/>
      <c r="QAA69" s="1"/>
      <c r="QAB69" s="1"/>
      <c r="QAC69" s="1"/>
      <c r="QAD69" s="1"/>
      <c r="QAE69" s="1"/>
      <c r="QAF69" s="1"/>
      <c r="QAG69" s="1"/>
      <c r="QAH69" s="1"/>
      <c r="QAI69" s="1"/>
      <c r="QAJ69" s="1"/>
      <c r="QAK69" s="1"/>
      <c r="QAL69" s="1"/>
      <c r="QAM69" s="1"/>
      <c r="QAN69" s="1"/>
      <c r="QAO69" s="1"/>
      <c r="QAP69" s="1"/>
      <c r="QAQ69" s="1"/>
      <c r="QAR69" s="1"/>
      <c r="QAS69" s="1"/>
      <c r="QAT69" s="1"/>
      <c r="QAU69" s="1"/>
      <c r="QAV69" s="1"/>
      <c r="QAW69" s="1"/>
      <c r="QAX69" s="1"/>
      <c r="QAY69" s="1"/>
      <c r="QAZ69" s="1"/>
      <c r="QBA69" s="1"/>
      <c r="QBB69" s="1"/>
      <c r="QBC69" s="1"/>
      <c r="QBD69" s="1"/>
      <c r="QBE69" s="1"/>
      <c r="QBF69" s="1"/>
      <c r="QBG69" s="1"/>
      <c r="QBH69" s="1"/>
      <c r="QBI69" s="1"/>
      <c r="QBJ69" s="1"/>
      <c r="QBK69" s="1"/>
      <c r="QBL69" s="1"/>
      <c r="QBM69" s="1"/>
      <c r="QBN69" s="1"/>
      <c r="QBO69" s="1"/>
      <c r="QBP69" s="1"/>
      <c r="QBQ69" s="1"/>
      <c r="QBR69" s="1"/>
      <c r="QBS69" s="1"/>
      <c r="QBT69" s="1"/>
      <c r="QBU69" s="1"/>
      <c r="QBV69" s="1"/>
      <c r="QBW69" s="1"/>
      <c r="QBX69" s="1"/>
      <c r="QBY69" s="1"/>
      <c r="QBZ69" s="1"/>
      <c r="QCA69" s="1"/>
      <c r="QCB69" s="1"/>
      <c r="QCC69" s="1"/>
      <c r="QCD69" s="1"/>
      <c r="QCE69" s="1"/>
      <c r="QCF69" s="1"/>
      <c r="QCG69" s="1"/>
      <c r="QCH69" s="1"/>
      <c r="QCI69" s="1"/>
      <c r="QCJ69" s="1"/>
      <c r="QCK69" s="1"/>
      <c r="QCL69" s="1"/>
      <c r="QCM69" s="1"/>
      <c r="QCN69" s="1"/>
      <c r="QCO69" s="1"/>
      <c r="QCP69" s="1"/>
      <c r="QCQ69" s="1"/>
      <c r="QCR69" s="1"/>
      <c r="QCS69" s="1"/>
      <c r="QCT69" s="1"/>
      <c r="QCU69" s="1"/>
      <c r="QCV69" s="1"/>
      <c r="QCW69" s="1"/>
      <c r="QCX69" s="1"/>
      <c r="QCY69" s="1"/>
      <c r="QCZ69" s="1"/>
      <c r="QDA69" s="1"/>
      <c r="QDB69" s="1"/>
      <c r="QDC69" s="1"/>
      <c r="QDD69" s="1"/>
      <c r="QDE69" s="1"/>
      <c r="QDF69" s="1"/>
      <c r="QDG69" s="1"/>
      <c r="QDH69" s="1"/>
      <c r="QDI69" s="1"/>
      <c r="QDJ69" s="1"/>
      <c r="QDK69" s="1"/>
      <c r="QDL69" s="1"/>
      <c r="QDM69" s="1"/>
      <c r="QDN69" s="1"/>
      <c r="QDO69" s="1"/>
      <c r="QDP69" s="1"/>
      <c r="QDQ69" s="1"/>
      <c r="QDR69" s="1"/>
      <c r="QDS69" s="1"/>
      <c r="QDT69" s="1"/>
      <c r="QDU69" s="1"/>
      <c r="QDV69" s="1"/>
      <c r="QDW69" s="1"/>
      <c r="QDX69" s="1"/>
      <c r="QDY69" s="1"/>
      <c r="QDZ69" s="1"/>
      <c r="QEA69" s="1"/>
      <c r="QEB69" s="1"/>
      <c r="QEC69" s="1"/>
      <c r="QED69" s="1"/>
      <c r="QEE69" s="1"/>
      <c r="QEF69" s="1"/>
      <c r="QEG69" s="1"/>
      <c r="QEH69" s="1"/>
      <c r="QEI69" s="1"/>
      <c r="QEJ69" s="1"/>
      <c r="QEK69" s="1"/>
      <c r="QEL69" s="1"/>
      <c r="QEM69" s="1"/>
      <c r="QEN69" s="1"/>
      <c r="QEO69" s="1"/>
      <c r="QEP69" s="1"/>
      <c r="QEQ69" s="1"/>
      <c r="QER69" s="1"/>
      <c r="QES69" s="1"/>
      <c r="QET69" s="1"/>
      <c r="QEU69" s="1"/>
      <c r="QEV69" s="1"/>
      <c r="QEW69" s="1"/>
      <c r="QEX69" s="1"/>
      <c r="QEY69" s="1"/>
      <c r="QEZ69" s="1"/>
      <c r="QFA69" s="1"/>
      <c r="QFB69" s="1"/>
      <c r="QFC69" s="1"/>
      <c r="QFD69" s="1"/>
      <c r="QFE69" s="1"/>
      <c r="QFF69" s="1"/>
      <c r="QFG69" s="1"/>
      <c r="QFH69" s="1"/>
      <c r="QFI69" s="1"/>
      <c r="QFJ69" s="1"/>
      <c r="QFK69" s="1"/>
      <c r="QFL69" s="1"/>
      <c r="QFM69" s="1"/>
      <c r="QFN69" s="1"/>
      <c r="QFO69" s="1"/>
      <c r="QFP69" s="1"/>
      <c r="QFQ69" s="1"/>
      <c r="QFR69" s="1"/>
      <c r="QFS69" s="1"/>
      <c r="QFT69" s="1"/>
      <c r="QFU69" s="1"/>
      <c r="QFV69" s="1"/>
      <c r="QFW69" s="1"/>
      <c r="QFX69" s="1"/>
      <c r="QFY69" s="1"/>
      <c r="QFZ69" s="1"/>
      <c r="QGA69" s="1"/>
      <c r="QGB69" s="1"/>
      <c r="QGC69" s="1"/>
      <c r="QGD69" s="1"/>
      <c r="QGE69" s="1"/>
      <c r="QGF69" s="1"/>
      <c r="QGG69" s="1"/>
      <c r="QGH69" s="1"/>
      <c r="QGI69" s="1"/>
      <c r="QGJ69" s="1"/>
      <c r="QGK69" s="1"/>
      <c r="QGL69" s="1"/>
      <c r="QGM69" s="1"/>
      <c r="QGN69" s="1"/>
      <c r="QGO69" s="1"/>
      <c r="QGP69" s="1"/>
      <c r="QGQ69" s="1"/>
      <c r="QGR69" s="1"/>
      <c r="QGS69" s="1"/>
      <c r="QGT69" s="1"/>
      <c r="QGU69" s="1"/>
      <c r="QGV69" s="1"/>
      <c r="QGW69" s="1"/>
      <c r="QGX69" s="1"/>
      <c r="QGY69" s="1"/>
      <c r="QGZ69" s="1"/>
      <c r="QHA69" s="1"/>
      <c r="QHB69" s="1"/>
      <c r="QHC69" s="1"/>
      <c r="QHD69" s="1"/>
      <c r="QHE69" s="1"/>
      <c r="QHF69" s="1"/>
      <c r="QHG69" s="1"/>
      <c r="QHH69" s="1"/>
      <c r="QHI69" s="1"/>
      <c r="QHJ69" s="1"/>
      <c r="QHK69" s="1"/>
      <c r="QHL69" s="1"/>
      <c r="QHM69" s="1"/>
      <c r="QHN69" s="1"/>
      <c r="QHO69" s="1"/>
      <c r="QHP69" s="1"/>
      <c r="QHQ69" s="1"/>
      <c r="QHR69" s="1"/>
      <c r="QHS69" s="1"/>
      <c r="QHT69" s="1"/>
      <c r="QHU69" s="1"/>
      <c r="QHV69" s="1"/>
      <c r="QHW69" s="1"/>
      <c r="QHX69" s="1"/>
      <c r="QHY69" s="1"/>
      <c r="QHZ69" s="1"/>
      <c r="QIA69" s="1"/>
      <c r="QIB69" s="1"/>
      <c r="QIC69" s="1"/>
      <c r="QID69" s="1"/>
      <c r="QIE69" s="1"/>
      <c r="QIF69" s="1"/>
      <c r="QIG69" s="1"/>
      <c r="QIH69" s="1"/>
      <c r="QII69" s="1"/>
      <c r="QIJ69" s="1"/>
      <c r="QIK69" s="1"/>
      <c r="QIL69" s="1"/>
      <c r="QIM69" s="1"/>
      <c r="QIN69" s="1"/>
      <c r="QIO69" s="1"/>
      <c r="QIP69" s="1"/>
      <c r="QIQ69" s="1"/>
      <c r="QIR69" s="1"/>
      <c r="QIS69" s="1"/>
      <c r="QIT69" s="1"/>
      <c r="QIU69" s="1"/>
      <c r="QIV69" s="1"/>
      <c r="QIW69" s="1"/>
      <c r="QIX69" s="1"/>
      <c r="QIY69" s="1"/>
      <c r="QIZ69" s="1"/>
      <c r="QJA69" s="1"/>
      <c r="QJB69" s="1"/>
      <c r="QJC69" s="1"/>
      <c r="QJD69" s="1"/>
      <c r="QJE69" s="1"/>
      <c r="QJF69" s="1"/>
      <c r="QJG69" s="1"/>
      <c r="QJH69" s="1"/>
      <c r="QJI69" s="1"/>
      <c r="QJJ69" s="1"/>
      <c r="QJK69" s="1"/>
      <c r="QJL69" s="1"/>
      <c r="QJM69" s="1"/>
      <c r="QJN69" s="1"/>
      <c r="QJO69" s="1"/>
      <c r="QJP69" s="1"/>
      <c r="QJQ69" s="1"/>
      <c r="QJR69" s="1"/>
      <c r="QJS69" s="1"/>
      <c r="QJT69" s="1"/>
      <c r="QJU69" s="1"/>
      <c r="QJV69" s="1"/>
      <c r="QJW69" s="1"/>
      <c r="QJX69" s="1"/>
      <c r="QJY69" s="1"/>
      <c r="QJZ69" s="1"/>
      <c r="QKA69" s="1"/>
      <c r="QKB69" s="1"/>
      <c r="QKC69" s="1"/>
      <c r="QKD69" s="1"/>
      <c r="QKE69" s="1"/>
      <c r="QKF69" s="1"/>
      <c r="QKG69" s="1"/>
      <c r="QKH69" s="1"/>
      <c r="QKI69" s="1"/>
      <c r="QKJ69" s="1"/>
      <c r="QKK69" s="1"/>
      <c r="QKL69" s="1"/>
      <c r="QKM69" s="1"/>
      <c r="QKN69" s="1"/>
      <c r="QKO69" s="1"/>
      <c r="QKP69" s="1"/>
      <c r="QKQ69" s="1"/>
      <c r="QKR69" s="1"/>
      <c r="QKS69" s="1"/>
      <c r="QKT69" s="1"/>
      <c r="QKU69" s="1"/>
      <c r="QKV69" s="1"/>
      <c r="QKW69" s="1"/>
      <c r="QKX69" s="1"/>
      <c r="QKY69" s="1"/>
      <c r="QKZ69" s="1"/>
      <c r="QLA69" s="1"/>
      <c r="QLB69" s="1"/>
      <c r="QLC69" s="1"/>
      <c r="QLD69" s="1"/>
      <c r="QLE69" s="1"/>
      <c r="QLF69" s="1"/>
      <c r="QLG69" s="1"/>
      <c r="QLH69" s="1"/>
      <c r="QLI69" s="1"/>
      <c r="QLJ69" s="1"/>
      <c r="QLK69" s="1"/>
      <c r="QLL69" s="1"/>
      <c r="QLM69" s="1"/>
      <c r="QLN69" s="1"/>
      <c r="QLO69" s="1"/>
      <c r="QLP69" s="1"/>
      <c r="QLQ69" s="1"/>
      <c r="QLR69" s="1"/>
      <c r="QLS69" s="1"/>
      <c r="QLT69" s="1"/>
      <c r="QLU69" s="1"/>
      <c r="QLV69" s="1"/>
      <c r="QLW69" s="1"/>
      <c r="QLX69" s="1"/>
      <c r="QLY69" s="1"/>
      <c r="QLZ69" s="1"/>
      <c r="QMA69" s="1"/>
      <c r="QMB69" s="1"/>
      <c r="QMC69" s="1"/>
      <c r="QMD69" s="1"/>
      <c r="QME69" s="1"/>
      <c r="QMF69" s="1"/>
      <c r="QMG69" s="1"/>
      <c r="QMH69" s="1"/>
      <c r="QMI69" s="1"/>
      <c r="QMJ69" s="1"/>
      <c r="QMK69" s="1"/>
      <c r="QML69" s="1"/>
      <c r="QMM69" s="1"/>
      <c r="QMN69" s="1"/>
      <c r="QMO69" s="1"/>
      <c r="QMP69" s="1"/>
      <c r="QMQ69" s="1"/>
      <c r="QMR69" s="1"/>
      <c r="QMS69" s="1"/>
      <c r="QMT69" s="1"/>
      <c r="QMU69" s="1"/>
      <c r="QMV69" s="1"/>
      <c r="QMW69" s="1"/>
      <c r="QMX69" s="1"/>
      <c r="QMY69" s="1"/>
      <c r="QMZ69" s="1"/>
      <c r="QNA69" s="1"/>
      <c r="QNB69" s="1"/>
      <c r="QNC69" s="1"/>
      <c r="QND69" s="1"/>
      <c r="QNE69" s="1"/>
      <c r="QNF69" s="1"/>
      <c r="QNG69" s="1"/>
      <c r="QNH69" s="1"/>
      <c r="QNI69" s="1"/>
      <c r="QNJ69" s="1"/>
      <c r="QNK69" s="1"/>
      <c r="QNL69" s="1"/>
      <c r="QNM69" s="1"/>
      <c r="QNN69" s="1"/>
      <c r="QNO69" s="1"/>
      <c r="QNP69" s="1"/>
      <c r="QNQ69" s="1"/>
      <c r="QNR69" s="1"/>
      <c r="QNS69" s="1"/>
      <c r="QNT69" s="1"/>
      <c r="QNU69" s="1"/>
      <c r="QNV69" s="1"/>
      <c r="QNW69" s="1"/>
      <c r="QNX69" s="1"/>
      <c r="QNY69" s="1"/>
      <c r="QNZ69" s="1"/>
      <c r="QOA69" s="1"/>
      <c r="QOB69" s="1"/>
      <c r="QOC69" s="1"/>
      <c r="QOD69" s="1"/>
      <c r="QOE69" s="1"/>
      <c r="QOF69" s="1"/>
      <c r="QOG69" s="1"/>
      <c r="QOH69" s="1"/>
      <c r="QOI69" s="1"/>
      <c r="QOJ69" s="1"/>
      <c r="QOK69" s="1"/>
      <c r="QOL69" s="1"/>
      <c r="QOM69" s="1"/>
      <c r="QON69" s="1"/>
      <c r="QOO69" s="1"/>
      <c r="QOP69" s="1"/>
      <c r="QOQ69" s="1"/>
      <c r="QOR69" s="1"/>
      <c r="QOS69" s="1"/>
      <c r="QOT69" s="1"/>
      <c r="QOU69" s="1"/>
      <c r="QOV69" s="1"/>
      <c r="QOW69" s="1"/>
      <c r="QOX69" s="1"/>
      <c r="QOY69" s="1"/>
      <c r="QOZ69" s="1"/>
      <c r="QPA69" s="1"/>
      <c r="QPB69" s="1"/>
      <c r="QPC69" s="1"/>
      <c r="QPD69" s="1"/>
      <c r="QPE69" s="1"/>
      <c r="QPF69" s="1"/>
      <c r="QPG69" s="1"/>
      <c r="QPH69" s="1"/>
      <c r="QPI69" s="1"/>
      <c r="QPJ69" s="1"/>
      <c r="QPK69" s="1"/>
      <c r="QPL69" s="1"/>
      <c r="QPM69" s="1"/>
      <c r="QPN69" s="1"/>
      <c r="QPO69" s="1"/>
      <c r="QPP69" s="1"/>
      <c r="QPQ69" s="1"/>
      <c r="QPR69" s="1"/>
      <c r="QPS69" s="1"/>
      <c r="QPT69" s="1"/>
      <c r="QPU69" s="1"/>
      <c r="QPV69" s="1"/>
      <c r="QPW69" s="1"/>
      <c r="QPX69" s="1"/>
      <c r="QPY69" s="1"/>
      <c r="QPZ69" s="1"/>
      <c r="QQA69" s="1"/>
      <c r="QQB69" s="1"/>
      <c r="QQC69" s="1"/>
      <c r="QQD69" s="1"/>
      <c r="QQE69" s="1"/>
      <c r="QQF69" s="1"/>
      <c r="QQG69" s="1"/>
      <c r="QQH69" s="1"/>
      <c r="QQI69" s="1"/>
      <c r="QQJ69" s="1"/>
      <c r="QQK69" s="1"/>
      <c r="QQL69" s="1"/>
      <c r="QQM69" s="1"/>
      <c r="QQN69" s="1"/>
      <c r="QQO69" s="1"/>
      <c r="QQP69" s="1"/>
      <c r="QQQ69" s="1"/>
      <c r="QQR69" s="1"/>
      <c r="QQS69" s="1"/>
      <c r="QQT69" s="1"/>
      <c r="QQU69" s="1"/>
      <c r="QQV69" s="1"/>
      <c r="QQW69" s="1"/>
      <c r="QQX69" s="1"/>
      <c r="QQY69" s="1"/>
      <c r="QQZ69" s="1"/>
      <c r="QRA69" s="1"/>
      <c r="QRB69" s="1"/>
      <c r="QRC69" s="1"/>
      <c r="QRD69" s="1"/>
      <c r="QRE69" s="1"/>
      <c r="QRF69" s="1"/>
      <c r="QRG69" s="1"/>
      <c r="QRH69" s="1"/>
      <c r="QRI69" s="1"/>
      <c r="QRJ69" s="1"/>
      <c r="QRK69" s="1"/>
      <c r="QRL69" s="1"/>
      <c r="QRM69" s="1"/>
      <c r="QRN69" s="1"/>
      <c r="QRO69" s="1"/>
      <c r="QRP69" s="1"/>
      <c r="QRQ69" s="1"/>
      <c r="QRR69" s="1"/>
      <c r="QRS69" s="1"/>
      <c r="QRT69" s="1"/>
      <c r="QRU69" s="1"/>
      <c r="QRV69" s="1"/>
      <c r="QRW69" s="1"/>
      <c r="QRX69" s="1"/>
      <c r="QRY69" s="1"/>
      <c r="QRZ69" s="1"/>
      <c r="QSA69" s="1"/>
      <c r="QSB69" s="1"/>
      <c r="QSC69" s="1"/>
      <c r="QSD69" s="1"/>
      <c r="QSE69" s="1"/>
      <c r="QSF69" s="1"/>
      <c r="QSG69" s="1"/>
      <c r="QSH69" s="1"/>
      <c r="QSI69" s="1"/>
      <c r="QSJ69" s="1"/>
      <c r="QSK69" s="1"/>
      <c r="QSL69" s="1"/>
      <c r="QSM69" s="1"/>
      <c r="QSN69" s="1"/>
      <c r="QSO69" s="1"/>
      <c r="QSP69" s="1"/>
      <c r="QSQ69" s="1"/>
      <c r="QSR69" s="1"/>
      <c r="QSS69" s="1"/>
      <c r="QST69" s="1"/>
      <c r="QSU69" s="1"/>
      <c r="QSV69" s="1"/>
      <c r="QSW69" s="1"/>
      <c r="QSX69" s="1"/>
      <c r="QSY69" s="1"/>
      <c r="QSZ69" s="1"/>
      <c r="QTA69" s="1"/>
      <c r="QTB69" s="1"/>
      <c r="QTC69" s="1"/>
      <c r="QTD69" s="1"/>
      <c r="QTE69" s="1"/>
      <c r="QTF69" s="1"/>
      <c r="QTG69" s="1"/>
      <c r="QTH69" s="1"/>
      <c r="QTI69" s="1"/>
      <c r="QTJ69" s="1"/>
      <c r="QTK69" s="1"/>
      <c r="QTL69" s="1"/>
      <c r="QTM69" s="1"/>
      <c r="QTN69" s="1"/>
      <c r="QTO69" s="1"/>
      <c r="QTP69" s="1"/>
      <c r="QTQ69" s="1"/>
      <c r="QTR69" s="1"/>
      <c r="QTS69" s="1"/>
      <c r="QTT69" s="1"/>
      <c r="QTU69" s="1"/>
      <c r="QTV69" s="1"/>
      <c r="QTW69" s="1"/>
      <c r="QTX69" s="1"/>
      <c r="QTY69" s="1"/>
      <c r="QTZ69" s="1"/>
      <c r="QUA69" s="1"/>
      <c r="QUB69" s="1"/>
      <c r="QUC69" s="1"/>
      <c r="QUD69" s="1"/>
      <c r="QUE69" s="1"/>
      <c r="QUF69" s="1"/>
      <c r="QUG69" s="1"/>
      <c r="QUH69" s="1"/>
      <c r="QUI69" s="1"/>
      <c r="QUJ69" s="1"/>
      <c r="QUK69" s="1"/>
      <c r="QUL69" s="1"/>
      <c r="QUM69" s="1"/>
      <c r="QUN69" s="1"/>
      <c r="QUO69" s="1"/>
      <c r="QUP69" s="1"/>
      <c r="QUQ69" s="1"/>
      <c r="QUR69" s="1"/>
      <c r="QUS69" s="1"/>
      <c r="QUT69" s="1"/>
      <c r="QUU69" s="1"/>
      <c r="QUV69" s="1"/>
      <c r="QUW69" s="1"/>
      <c r="QUX69" s="1"/>
      <c r="QUY69" s="1"/>
      <c r="QUZ69" s="1"/>
      <c r="QVA69" s="1"/>
      <c r="QVB69" s="1"/>
      <c r="QVC69" s="1"/>
      <c r="QVD69" s="1"/>
      <c r="QVE69" s="1"/>
      <c r="QVF69" s="1"/>
      <c r="QVG69" s="1"/>
      <c r="QVH69" s="1"/>
      <c r="QVI69" s="1"/>
      <c r="QVJ69" s="1"/>
      <c r="QVK69" s="1"/>
      <c r="QVL69" s="1"/>
      <c r="QVM69" s="1"/>
      <c r="QVN69" s="1"/>
      <c r="QVO69" s="1"/>
      <c r="QVP69" s="1"/>
      <c r="QVQ69" s="1"/>
      <c r="QVR69" s="1"/>
      <c r="QVS69" s="1"/>
      <c r="QVT69" s="1"/>
      <c r="QVU69" s="1"/>
      <c r="QVV69" s="1"/>
      <c r="QVW69" s="1"/>
      <c r="QVX69" s="1"/>
      <c r="QVY69" s="1"/>
      <c r="QVZ69" s="1"/>
      <c r="QWA69" s="1"/>
      <c r="QWB69" s="1"/>
      <c r="QWC69" s="1"/>
      <c r="QWD69" s="1"/>
      <c r="QWE69" s="1"/>
      <c r="QWF69" s="1"/>
      <c r="QWG69" s="1"/>
      <c r="QWH69" s="1"/>
      <c r="QWI69" s="1"/>
      <c r="QWJ69" s="1"/>
      <c r="QWK69" s="1"/>
      <c r="QWL69" s="1"/>
      <c r="QWM69" s="1"/>
      <c r="QWN69" s="1"/>
      <c r="QWO69" s="1"/>
      <c r="QWP69" s="1"/>
      <c r="QWQ69" s="1"/>
      <c r="QWR69" s="1"/>
      <c r="QWS69" s="1"/>
      <c r="QWT69" s="1"/>
      <c r="QWU69" s="1"/>
      <c r="QWV69" s="1"/>
      <c r="QWW69" s="1"/>
      <c r="QWX69" s="1"/>
      <c r="QWY69" s="1"/>
      <c r="QWZ69" s="1"/>
      <c r="QXA69" s="1"/>
      <c r="QXB69" s="1"/>
      <c r="QXC69" s="1"/>
      <c r="QXD69" s="1"/>
      <c r="QXE69" s="1"/>
      <c r="QXF69" s="1"/>
      <c r="QXG69" s="1"/>
      <c r="QXH69" s="1"/>
      <c r="QXI69" s="1"/>
      <c r="QXJ69" s="1"/>
      <c r="QXK69" s="1"/>
      <c r="QXL69" s="1"/>
      <c r="QXM69" s="1"/>
      <c r="QXN69" s="1"/>
      <c r="QXO69" s="1"/>
      <c r="QXP69" s="1"/>
      <c r="QXQ69" s="1"/>
      <c r="QXR69" s="1"/>
      <c r="QXS69" s="1"/>
      <c r="QXT69" s="1"/>
      <c r="QXU69" s="1"/>
      <c r="QXV69" s="1"/>
      <c r="QXW69" s="1"/>
      <c r="QXX69" s="1"/>
      <c r="QXY69" s="1"/>
      <c r="QXZ69" s="1"/>
      <c r="QYA69" s="1"/>
      <c r="QYB69" s="1"/>
      <c r="QYC69" s="1"/>
      <c r="QYD69" s="1"/>
      <c r="QYE69" s="1"/>
      <c r="QYF69" s="1"/>
      <c r="QYG69" s="1"/>
      <c r="QYH69" s="1"/>
      <c r="QYI69" s="1"/>
      <c r="QYJ69" s="1"/>
      <c r="QYK69" s="1"/>
      <c r="QYL69" s="1"/>
      <c r="QYM69" s="1"/>
      <c r="QYN69" s="1"/>
      <c r="QYO69" s="1"/>
      <c r="QYP69" s="1"/>
      <c r="QYQ69" s="1"/>
      <c r="QYR69" s="1"/>
      <c r="QYS69" s="1"/>
      <c r="QYT69" s="1"/>
      <c r="QYU69" s="1"/>
      <c r="QYV69" s="1"/>
      <c r="QYW69" s="1"/>
      <c r="QYX69" s="1"/>
      <c r="QYY69" s="1"/>
      <c r="QYZ69" s="1"/>
      <c r="QZA69" s="1"/>
      <c r="QZB69" s="1"/>
      <c r="QZC69" s="1"/>
      <c r="QZD69" s="1"/>
      <c r="QZE69" s="1"/>
      <c r="QZF69" s="1"/>
      <c r="QZG69" s="1"/>
      <c r="QZH69" s="1"/>
      <c r="QZI69" s="1"/>
      <c r="QZJ69" s="1"/>
      <c r="QZK69" s="1"/>
      <c r="QZL69" s="1"/>
      <c r="QZM69" s="1"/>
      <c r="QZN69" s="1"/>
      <c r="QZO69" s="1"/>
      <c r="QZP69" s="1"/>
      <c r="QZQ69" s="1"/>
      <c r="QZR69" s="1"/>
      <c r="QZS69" s="1"/>
      <c r="QZT69" s="1"/>
      <c r="QZU69" s="1"/>
      <c r="QZV69" s="1"/>
      <c r="QZW69" s="1"/>
      <c r="QZX69" s="1"/>
      <c r="QZY69" s="1"/>
      <c r="QZZ69" s="1"/>
      <c r="RAA69" s="1"/>
      <c r="RAB69" s="1"/>
      <c r="RAC69" s="1"/>
      <c r="RAD69" s="1"/>
      <c r="RAE69" s="1"/>
      <c r="RAF69" s="1"/>
      <c r="RAG69" s="1"/>
      <c r="RAH69" s="1"/>
      <c r="RAI69" s="1"/>
      <c r="RAJ69" s="1"/>
      <c r="RAK69" s="1"/>
      <c r="RAL69" s="1"/>
      <c r="RAM69" s="1"/>
      <c r="RAN69" s="1"/>
      <c r="RAO69" s="1"/>
      <c r="RAP69" s="1"/>
      <c r="RAQ69" s="1"/>
      <c r="RAR69" s="1"/>
      <c r="RAS69" s="1"/>
      <c r="RAT69" s="1"/>
      <c r="RAU69" s="1"/>
      <c r="RAV69" s="1"/>
      <c r="RAW69" s="1"/>
      <c r="RAX69" s="1"/>
      <c r="RAY69" s="1"/>
      <c r="RAZ69" s="1"/>
      <c r="RBA69" s="1"/>
      <c r="RBB69" s="1"/>
      <c r="RBC69" s="1"/>
      <c r="RBD69" s="1"/>
      <c r="RBE69" s="1"/>
      <c r="RBF69" s="1"/>
      <c r="RBG69" s="1"/>
      <c r="RBH69" s="1"/>
      <c r="RBI69" s="1"/>
      <c r="RBJ69" s="1"/>
      <c r="RBK69" s="1"/>
      <c r="RBL69" s="1"/>
      <c r="RBM69" s="1"/>
      <c r="RBN69" s="1"/>
      <c r="RBO69" s="1"/>
      <c r="RBP69" s="1"/>
      <c r="RBQ69" s="1"/>
      <c r="RBR69" s="1"/>
      <c r="RBS69" s="1"/>
      <c r="RBT69" s="1"/>
      <c r="RBU69" s="1"/>
      <c r="RBV69" s="1"/>
      <c r="RBW69" s="1"/>
      <c r="RBX69" s="1"/>
      <c r="RBY69" s="1"/>
      <c r="RBZ69" s="1"/>
      <c r="RCA69" s="1"/>
      <c r="RCB69" s="1"/>
      <c r="RCC69" s="1"/>
      <c r="RCD69" s="1"/>
      <c r="RCE69" s="1"/>
      <c r="RCF69" s="1"/>
      <c r="RCG69" s="1"/>
      <c r="RCH69" s="1"/>
      <c r="RCI69" s="1"/>
      <c r="RCJ69" s="1"/>
      <c r="RCK69" s="1"/>
      <c r="RCL69" s="1"/>
      <c r="RCM69" s="1"/>
      <c r="RCN69" s="1"/>
      <c r="RCO69" s="1"/>
      <c r="RCP69" s="1"/>
      <c r="RCQ69" s="1"/>
      <c r="RCR69" s="1"/>
      <c r="RCS69" s="1"/>
      <c r="RCT69" s="1"/>
      <c r="RCU69" s="1"/>
      <c r="RCV69" s="1"/>
      <c r="RCW69" s="1"/>
      <c r="RCX69" s="1"/>
      <c r="RCY69" s="1"/>
      <c r="RCZ69" s="1"/>
      <c r="RDA69" s="1"/>
      <c r="RDB69" s="1"/>
      <c r="RDC69" s="1"/>
      <c r="RDD69" s="1"/>
      <c r="RDE69" s="1"/>
      <c r="RDF69" s="1"/>
      <c r="RDG69" s="1"/>
      <c r="RDH69" s="1"/>
      <c r="RDI69" s="1"/>
      <c r="RDJ69" s="1"/>
      <c r="RDK69" s="1"/>
      <c r="RDL69" s="1"/>
      <c r="RDM69" s="1"/>
      <c r="RDN69" s="1"/>
      <c r="RDO69" s="1"/>
      <c r="RDP69" s="1"/>
      <c r="RDQ69" s="1"/>
      <c r="RDR69" s="1"/>
      <c r="RDS69" s="1"/>
      <c r="RDT69" s="1"/>
      <c r="RDU69" s="1"/>
      <c r="RDV69" s="1"/>
      <c r="RDW69" s="1"/>
      <c r="RDX69" s="1"/>
      <c r="RDY69" s="1"/>
      <c r="RDZ69" s="1"/>
      <c r="REA69" s="1"/>
      <c r="REB69" s="1"/>
      <c r="REC69" s="1"/>
      <c r="RED69" s="1"/>
      <c r="REE69" s="1"/>
      <c r="REF69" s="1"/>
      <c r="REG69" s="1"/>
      <c r="REH69" s="1"/>
      <c r="REI69" s="1"/>
      <c r="REJ69" s="1"/>
      <c r="REK69" s="1"/>
      <c r="REL69" s="1"/>
      <c r="REM69" s="1"/>
      <c r="REN69" s="1"/>
      <c r="REO69" s="1"/>
      <c r="REP69" s="1"/>
      <c r="REQ69" s="1"/>
      <c r="RER69" s="1"/>
      <c r="RES69" s="1"/>
      <c r="RET69" s="1"/>
      <c r="REU69" s="1"/>
      <c r="REV69" s="1"/>
      <c r="REW69" s="1"/>
      <c r="REX69" s="1"/>
      <c r="REY69" s="1"/>
      <c r="REZ69" s="1"/>
      <c r="RFA69" s="1"/>
      <c r="RFB69" s="1"/>
      <c r="RFC69" s="1"/>
      <c r="RFD69" s="1"/>
      <c r="RFE69" s="1"/>
      <c r="RFF69" s="1"/>
      <c r="RFG69" s="1"/>
      <c r="RFH69" s="1"/>
      <c r="RFI69" s="1"/>
      <c r="RFJ69" s="1"/>
      <c r="RFK69" s="1"/>
      <c r="RFL69" s="1"/>
      <c r="RFM69" s="1"/>
      <c r="RFN69" s="1"/>
      <c r="RFO69" s="1"/>
      <c r="RFP69" s="1"/>
      <c r="RFQ69" s="1"/>
      <c r="RFR69" s="1"/>
      <c r="RFS69" s="1"/>
      <c r="RFT69" s="1"/>
      <c r="RFU69" s="1"/>
      <c r="RFV69" s="1"/>
      <c r="RFW69" s="1"/>
      <c r="RFX69" s="1"/>
      <c r="RFY69" s="1"/>
      <c r="RFZ69" s="1"/>
      <c r="RGA69" s="1"/>
      <c r="RGB69" s="1"/>
      <c r="RGC69" s="1"/>
      <c r="RGD69" s="1"/>
      <c r="RGE69" s="1"/>
      <c r="RGF69" s="1"/>
      <c r="RGG69" s="1"/>
      <c r="RGH69" s="1"/>
      <c r="RGI69" s="1"/>
      <c r="RGJ69" s="1"/>
      <c r="RGK69" s="1"/>
      <c r="RGL69" s="1"/>
      <c r="RGM69" s="1"/>
      <c r="RGN69" s="1"/>
      <c r="RGO69" s="1"/>
      <c r="RGP69" s="1"/>
      <c r="RGQ69" s="1"/>
      <c r="RGR69" s="1"/>
      <c r="RGS69" s="1"/>
      <c r="RGT69" s="1"/>
      <c r="RGU69" s="1"/>
      <c r="RGV69" s="1"/>
      <c r="RGW69" s="1"/>
      <c r="RGX69" s="1"/>
      <c r="RGY69" s="1"/>
      <c r="RGZ69" s="1"/>
      <c r="RHA69" s="1"/>
      <c r="RHB69" s="1"/>
      <c r="RHC69" s="1"/>
      <c r="RHD69" s="1"/>
      <c r="RHE69" s="1"/>
      <c r="RHF69" s="1"/>
      <c r="RHG69" s="1"/>
      <c r="RHH69" s="1"/>
      <c r="RHI69" s="1"/>
      <c r="RHJ69" s="1"/>
      <c r="RHK69" s="1"/>
      <c r="RHL69" s="1"/>
      <c r="RHM69" s="1"/>
      <c r="RHN69" s="1"/>
      <c r="RHO69" s="1"/>
      <c r="RHP69" s="1"/>
      <c r="RHQ69" s="1"/>
      <c r="RHR69" s="1"/>
      <c r="RHS69" s="1"/>
      <c r="RHT69" s="1"/>
      <c r="RHU69" s="1"/>
      <c r="RHV69" s="1"/>
      <c r="RHW69" s="1"/>
      <c r="RHX69" s="1"/>
      <c r="RHY69" s="1"/>
      <c r="RHZ69" s="1"/>
      <c r="RIA69" s="1"/>
      <c r="RIB69" s="1"/>
      <c r="RIC69" s="1"/>
      <c r="RID69" s="1"/>
      <c r="RIE69" s="1"/>
      <c r="RIF69" s="1"/>
      <c r="RIG69" s="1"/>
      <c r="RIH69" s="1"/>
      <c r="RII69" s="1"/>
      <c r="RIJ69" s="1"/>
      <c r="RIK69" s="1"/>
      <c r="RIL69" s="1"/>
      <c r="RIM69" s="1"/>
      <c r="RIN69" s="1"/>
      <c r="RIO69" s="1"/>
      <c r="RIP69" s="1"/>
      <c r="RIQ69" s="1"/>
      <c r="RIR69" s="1"/>
      <c r="RIS69" s="1"/>
      <c r="RIT69" s="1"/>
      <c r="RIU69" s="1"/>
      <c r="RIV69" s="1"/>
      <c r="RIW69" s="1"/>
      <c r="RIX69" s="1"/>
      <c r="RIY69" s="1"/>
      <c r="RIZ69" s="1"/>
      <c r="RJA69" s="1"/>
      <c r="RJB69" s="1"/>
      <c r="RJC69" s="1"/>
      <c r="RJD69" s="1"/>
      <c r="RJE69" s="1"/>
      <c r="RJF69" s="1"/>
      <c r="RJG69" s="1"/>
      <c r="RJH69" s="1"/>
      <c r="RJI69" s="1"/>
      <c r="RJJ69" s="1"/>
      <c r="RJK69" s="1"/>
      <c r="RJL69" s="1"/>
      <c r="RJM69" s="1"/>
      <c r="RJN69" s="1"/>
      <c r="RJO69" s="1"/>
      <c r="RJP69" s="1"/>
      <c r="RJQ69" s="1"/>
      <c r="RJR69" s="1"/>
      <c r="RJS69" s="1"/>
      <c r="RJT69" s="1"/>
      <c r="RJU69" s="1"/>
      <c r="RJV69" s="1"/>
      <c r="RJW69" s="1"/>
      <c r="RJX69" s="1"/>
      <c r="RJY69" s="1"/>
      <c r="RJZ69" s="1"/>
      <c r="RKA69" s="1"/>
      <c r="RKB69" s="1"/>
      <c r="RKC69" s="1"/>
      <c r="RKD69" s="1"/>
      <c r="RKE69" s="1"/>
      <c r="RKF69" s="1"/>
      <c r="RKG69" s="1"/>
      <c r="RKH69" s="1"/>
      <c r="RKI69" s="1"/>
      <c r="RKJ69" s="1"/>
      <c r="RKK69" s="1"/>
      <c r="RKL69" s="1"/>
      <c r="RKM69" s="1"/>
      <c r="RKN69" s="1"/>
      <c r="RKO69" s="1"/>
      <c r="RKP69" s="1"/>
      <c r="RKQ69" s="1"/>
      <c r="RKR69" s="1"/>
      <c r="RKS69" s="1"/>
      <c r="RKT69" s="1"/>
      <c r="RKU69" s="1"/>
      <c r="RKV69" s="1"/>
      <c r="RKW69" s="1"/>
      <c r="RKX69" s="1"/>
      <c r="RKY69" s="1"/>
      <c r="RKZ69" s="1"/>
      <c r="RLA69" s="1"/>
      <c r="RLB69" s="1"/>
      <c r="RLC69" s="1"/>
      <c r="RLD69" s="1"/>
      <c r="RLE69" s="1"/>
      <c r="RLF69" s="1"/>
      <c r="RLG69" s="1"/>
      <c r="RLH69" s="1"/>
      <c r="RLI69" s="1"/>
      <c r="RLJ69" s="1"/>
      <c r="RLK69" s="1"/>
      <c r="RLL69" s="1"/>
      <c r="RLM69" s="1"/>
      <c r="RLN69" s="1"/>
      <c r="RLO69" s="1"/>
      <c r="RLP69" s="1"/>
      <c r="RLQ69" s="1"/>
      <c r="RLR69" s="1"/>
      <c r="RLS69" s="1"/>
      <c r="RLT69" s="1"/>
      <c r="RLU69" s="1"/>
      <c r="RLV69" s="1"/>
      <c r="RLW69" s="1"/>
      <c r="RLX69" s="1"/>
      <c r="RLY69" s="1"/>
      <c r="RLZ69" s="1"/>
      <c r="RMA69" s="1"/>
      <c r="RMB69" s="1"/>
      <c r="RMC69" s="1"/>
      <c r="RMD69" s="1"/>
      <c r="RME69" s="1"/>
      <c r="RMF69" s="1"/>
      <c r="RMG69" s="1"/>
      <c r="RMH69" s="1"/>
      <c r="RMI69" s="1"/>
      <c r="RMJ69" s="1"/>
      <c r="RMK69" s="1"/>
      <c r="RML69" s="1"/>
      <c r="RMM69" s="1"/>
      <c r="RMN69" s="1"/>
      <c r="RMO69" s="1"/>
      <c r="RMP69" s="1"/>
      <c r="RMQ69" s="1"/>
      <c r="RMR69" s="1"/>
      <c r="RMS69" s="1"/>
      <c r="RMT69" s="1"/>
      <c r="RMU69" s="1"/>
      <c r="RMV69" s="1"/>
      <c r="RMW69" s="1"/>
      <c r="RMX69" s="1"/>
      <c r="RMY69" s="1"/>
      <c r="RMZ69" s="1"/>
      <c r="RNA69" s="1"/>
      <c r="RNB69" s="1"/>
      <c r="RNC69" s="1"/>
      <c r="RND69" s="1"/>
      <c r="RNE69" s="1"/>
      <c r="RNF69" s="1"/>
      <c r="RNG69" s="1"/>
      <c r="RNH69" s="1"/>
      <c r="RNI69" s="1"/>
      <c r="RNJ69" s="1"/>
      <c r="RNK69" s="1"/>
      <c r="RNL69" s="1"/>
      <c r="RNM69" s="1"/>
      <c r="RNN69" s="1"/>
      <c r="RNO69" s="1"/>
      <c r="RNP69" s="1"/>
      <c r="RNQ69" s="1"/>
      <c r="RNR69" s="1"/>
      <c r="RNS69" s="1"/>
      <c r="RNT69" s="1"/>
      <c r="RNU69" s="1"/>
      <c r="RNV69" s="1"/>
      <c r="RNW69" s="1"/>
      <c r="RNX69" s="1"/>
      <c r="RNY69" s="1"/>
      <c r="RNZ69" s="1"/>
      <c r="ROA69" s="1"/>
      <c r="ROB69" s="1"/>
      <c r="ROC69" s="1"/>
      <c r="ROD69" s="1"/>
      <c r="ROE69" s="1"/>
      <c r="ROF69" s="1"/>
      <c r="ROG69" s="1"/>
      <c r="ROH69" s="1"/>
      <c r="ROI69" s="1"/>
      <c r="ROJ69" s="1"/>
      <c r="ROK69" s="1"/>
      <c r="ROL69" s="1"/>
      <c r="ROM69" s="1"/>
      <c r="RON69" s="1"/>
      <c r="ROO69" s="1"/>
      <c r="ROP69" s="1"/>
      <c r="ROQ69" s="1"/>
      <c r="ROR69" s="1"/>
      <c r="ROS69" s="1"/>
      <c r="ROT69" s="1"/>
      <c r="ROU69" s="1"/>
      <c r="ROV69" s="1"/>
      <c r="ROW69" s="1"/>
      <c r="ROX69" s="1"/>
      <c r="ROY69" s="1"/>
      <c r="ROZ69" s="1"/>
      <c r="RPA69" s="1"/>
      <c r="RPB69" s="1"/>
      <c r="RPC69" s="1"/>
      <c r="RPD69" s="1"/>
      <c r="RPE69" s="1"/>
      <c r="RPF69" s="1"/>
      <c r="RPG69" s="1"/>
      <c r="RPH69" s="1"/>
      <c r="RPI69" s="1"/>
      <c r="RPJ69" s="1"/>
      <c r="RPK69" s="1"/>
      <c r="RPL69" s="1"/>
      <c r="RPM69" s="1"/>
      <c r="RPN69" s="1"/>
      <c r="RPO69" s="1"/>
      <c r="RPP69" s="1"/>
      <c r="RPQ69" s="1"/>
      <c r="RPR69" s="1"/>
      <c r="RPS69" s="1"/>
      <c r="RPT69" s="1"/>
      <c r="RPU69" s="1"/>
      <c r="RPV69" s="1"/>
      <c r="RPW69" s="1"/>
      <c r="RPX69" s="1"/>
      <c r="RPY69" s="1"/>
      <c r="RPZ69" s="1"/>
      <c r="RQA69" s="1"/>
      <c r="RQB69" s="1"/>
      <c r="RQC69" s="1"/>
      <c r="RQD69" s="1"/>
      <c r="RQE69" s="1"/>
      <c r="RQF69" s="1"/>
      <c r="RQG69" s="1"/>
      <c r="RQH69" s="1"/>
      <c r="RQI69" s="1"/>
      <c r="RQJ69" s="1"/>
      <c r="RQK69" s="1"/>
      <c r="RQL69" s="1"/>
      <c r="RQM69" s="1"/>
      <c r="RQN69" s="1"/>
      <c r="RQO69" s="1"/>
      <c r="RQP69" s="1"/>
      <c r="RQQ69" s="1"/>
      <c r="RQR69" s="1"/>
      <c r="RQS69" s="1"/>
      <c r="RQT69" s="1"/>
      <c r="RQU69" s="1"/>
      <c r="RQV69" s="1"/>
      <c r="RQW69" s="1"/>
      <c r="RQX69" s="1"/>
      <c r="RQY69" s="1"/>
      <c r="RQZ69" s="1"/>
      <c r="RRA69" s="1"/>
      <c r="RRB69" s="1"/>
      <c r="RRC69" s="1"/>
      <c r="RRD69" s="1"/>
      <c r="RRE69" s="1"/>
      <c r="RRF69" s="1"/>
      <c r="RRG69" s="1"/>
      <c r="RRH69" s="1"/>
      <c r="RRI69" s="1"/>
      <c r="RRJ69" s="1"/>
      <c r="RRK69" s="1"/>
      <c r="RRL69" s="1"/>
      <c r="RRM69" s="1"/>
      <c r="RRN69" s="1"/>
      <c r="RRO69" s="1"/>
      <c r="RRP69" s="1"/>
      <c r="RRQ69" s="1"/>
      <c r="RRR69" s="1"/>
      <c r="RRS69" s="1"/>
      <c r="RRT69" s="1"/>
      <c r="RRU69" s="1"/>
      <c r="RRV69" s="1"/>
      <c r="RRW69" s="1"/>
      <c r="RRX69" s="1"/>
      <c r="RRY69" s="1"/>
      <c r="RRZ69" s="1"/>
      <c r="RSA69" s="1"/>
      <c r="RSB69" s="1"/>
      <c r="RSC69" s="1"/>
      <c r="RSD69" s="1"/>
      <c r="RSE69" s="1"/>
      <c r="RSF69" s="1"/>
      <c r="RSG69" s="1"/>
      <c r="RSH69" s="1"/>
      <c r="RSI69" s="1"/>
      <c r="RSJ69" s="1"/>
      <c r="RSK69" s="1"/>
      <c r="RSL69" s="1"/>
      <c r="RSM69" s="1"/>
      <c r="RSN69" s="1"/>
      <c r="RSO69" s="1"/>
      <c r="RSP69" s="1"/>
      <c r="RSQ69" s="1"/>
      <c r="RSR69" s="1"/>
      <c r="RSS69" s="1"/>
      <c r="RST69" s="1"/>
      <c r="RSU69" s="1"/>
      <c r="RSV69" s="1"/>
      <c r="RSW69" s="1"/>
      <c r="RSX69" s="1"/>
      <c r="RSY69" s="1"/>
      <c r="RSZ69" s="1"/>
      <c r="RTA69" s="1"/>
      <c r="RTB69" s="1"/>
      <c r="RTC69" s="1"/>
      <c r="RTD69" s="1"/>
      <c r="RTE69" s="1"/>
      <c r="RTF69" s="1"/>
      <c r="RTG69" s="1"/>
      <c r="RTH69" s="1"/>
      <c r="RTI69" s="1"/>
      <c r="RTJ69" s="1"/>
      <c r="RTK69" s="1"/>
      <c r="RTL69" s="1"/>
      <c r="RTM69" s="1"/>
      <c r="RTN69" s="1"/>
      <c r="RTO69" s="1"/>
      <c r="RTP69" s="1"/>
      <c r="RTQ69" s="1"/>
      <c r="RTR69" s="1"/>
      <c r="RTS69" s="1"/>
      <c r="RTT69" s="1"/>
      <c r="RTU69" s="1"/>
      <c r="RTV69" s="1"/>
      <c r="RTW69" s="1"/>
      <c r="RTX69" s="1"/>
      <c r="RTY69" s="1"/>
      <c r="RTZ69" s="1"/>
      <c r="RUA69" s="1"/>
      <c r="RUB69" s="1"/>
      <c r="RUC69" s="1"/>
      <c r="RUD69" s="1"/>
      <c r="RUE69" s="1"/>
      <c r="RUF69" s="1"/>
      <c r="RUG69" s="1"/>
      <c r="RUH69" s="1"/>
      <c r="RUI69" s="1"/>
      <c r="RUJ69" s="1"/>
      <c r="RUK69" s="1"/>
      <c r="RUL69" s="1"/>
      <c r="RUM69" s="1"/>
      <c r="RUN69" s="1"/>
      <c r="RUO69" s="1"/>
      <c r="RUP69" s="1"/>
      <c r="RUQ69" s="1"/>
      <c r="RUR69" s="1"/>
      <c r="RUS69" s="1"/>
      <c r="RUT69" s="1"/>
      <c r="RUU69" s="1"/>
      <c r="RUV69" s="1"/>
      <c r="RUW69" s="1"/>
      <c r="RUX69" s="1"/>
      <c r="RUY69" s="1"/>
      <c r="RUZ69" s="1"/>
      <c r="RVA69" s="1"/>
      <c r="RVB69" s="1"/>
      <c r="RVC69" s="1"/>
      <c r="RVD69" s="1"/>
      <c r="RVE69" s="1"/>
      <c r="RVF69" s="1"/>
      <c r="RVG69" s="1"/>
      <c r="RVH69" s="1"/>
      <c r="RVI69" s="1"/>
      <c r="RVJ69" s="1"/>
      <c r="RVK69" s="1"/>
      <c r="RVL69" s="1"/>
      <c r="RVM69" s="1"/>
      <c r="RVN69" s="1"/>
      <c r="RVO69" s="1"/>
      <c r="RVP69" s="1"/>
      <c r="RVQ69" s="1"/>
      <c r="RVR69" s="1"/>
      <c r="RVS69" s="1"/>
      <c r="RVT69" s="1"/>
      <c r="RVU69" s="1"/>
      <c r="RVV69" s="1"/>
      <c r="RVW69" s="1"/>
      <c r="RVX69" s="1"/>
      <c r="RVY69" s="1"/>
      <c r="RVZ69" s="1"/>
      <c r="RWA69" s="1"/>
      <c r="RWB69" s="1"/>
      <c r="RWC69" s="1"/>
      <c r="RWD69" s="1"/>
      <c r="RWE69" s="1"/>
      <c r="RWF69" s="1"/>
      <c r="RWG69" s="1"/>
      <c r="RWH69" s="1"/>
      <c r="RWI69" s="1"/>
      <c r="RWJ69" s="1"/>
      <c r="RWK69" s="1"/>
      <c r="RWL69" s="1"/>
      <c r="RWM69" s="1"/>
      <c r="RWN69" s="1"/>
      <c r="RWO69" s="1"/>
      <c r="RWP69" s="1"/>
      <c r="RWQ69" s="1"/>
      <c r="RWR69" s="1"/>
      <c r="RWS69" s="1"/>
      <c r="RWT69" s="1"/>
      <c r="RWU69" s="1"/>
      <c r="RWV69" s="1"/>
      <c r="RWW69" s="1"/>
      <c r="RWX69" s="1"/>
      <c r="RWY69" s="1"/>
      <c r="RWZ69" s="1"/>
      <c r="RXA69" s="1"/>
      <c r="RXB69" s="1"/>
      <c r="RXC69" s="1"/>
      <c r="RXD69" s="1"/>
      <c r="RXE69" s="1"/>
      <c r="RXF69" s="1"/>
      <c r="RXG69" s="1"/>
      <c r="RXH69" s="1"/>
      <c r="RXI69" s="1"/>
      <c r="RXJ69" s="1"/>
      <c r="RXK69" s="1"/>
      <c r="RXL69" s="1"/>
      <c r="RXM69" s="1"/>
      <c r="RXN69" s="1"/>
      <c r="RXO69" s="1"/>
      <c r="RXP69" s="1"/>
      <c r="RXQ69" s="1"/>
      <c r="RXR69" s="1"/>
      <c r="RXS69" s="1"/>
      <c r="RXT69" s="1"/>
      <c r="RXU69" s="1"/>
      <c r="RXV69" s="1"/>
      <c r="RXW69" s="1"/>
      <c r="RXX69" s="1"/>
      <c r="RXY69" s="1"/>
      <c r="RXZ69" s="1"/>
      <c r="RYA69" s="1"/>
      <c r="RYB69" s="1"/>
      <c r="RYC69" s="1"/>
      <c r="RYD69" s="1"/>
      <c r="RYE69" s="1"/>
      <c r="RYF69" s="1"/>
      <c r="RYG69" s="1"/>
      <c r="RYH69" s="1"/>
      <c r="RYI69" s="1"/>
      <c r="RYJ69" s="1"/>
      <c r="RYK69" s="1"/>
      <c r="RYL69" s="1"/>
      <c r="RYM69" s="1"/>
      <c r="RYN69" s="1"/>
      <c r="RYO69" s="1"/>
      <c r="RYP69" s="1"/>
      <c r="RYQ69" s="1"/>
      <c r="RYR69" s="1"/>
      <c r="RYS69" s="1"/>
      <c r="RYT69" s="1"/>
      <c r="RYU69" s="1"/>
      <c r="RYV69" s="1"/>
      <c r="RYW69" s="1"/>
      <c r="RYX69" s="1"/>
      <c r="RYY69" s="1"/>
      <c r="RYZ69" s="1"/>
      <c r="RZA69" s="1"/>
      <c r="RZB69" s="1"/>
      <c r="RZC69" s="1"/>
      <c r="RZD69" s="1"/>
      <c r="RZE69" s="1"/>
      <c r="RZF69" s="1"/>
      <c r="RZG69" s="1"/>
      <c r="RZH69" s="1"/>
      <c r="RZI69" s="1"/>
      <c r="RZJ69" s="1"/>
      <c r="RZK69" s="1"/>
      <c r="RZL69" s="1"/>
      <c r="RZM69" s="1"/>
      <c r="RZN69" s="1"/>
      <c r="RZO69" s="1"/>
      <c r="RZP69" s="1"/>
      <c r="RZQ69" s="1"/>
      <c r="RZR69" s="1"/>
      <c r="RZS69" s="1"/>
      <c r="RZT69" s="1"/>
      <c r="RZU69" s="1"/>
      <c r="RZV69" s="1"/>
      <c r="RZW69" s="1"/>
      <c r="RZX69" s="1"/>
      <c r="RZY69" s="1"/>
      <c r="RZZ69" s="1"/>
      <c r="SAA69" s="1"/>
      <c r="SAB69" s="1"/>
      <c r="SAC69" s="1"/>
      <c r="SAD69" s="1"/>
      <c r="SAE69" s="1"/>
      <c r="SAF69" s="1"/>
      <c r="SAG69" s="1"/>
      <c r="SAH69" s="1"/>
      <c r="SAI69" s="1"/>
      <c r="SAJ69" s="1"/>
      <c r="SAK69" s="1"/>
      <c r="SAL69" s="1"/>
      <c r="SAM69" s="1"/>
      <c r="SAN69" s="1"/>
      <c r="SAO69" s="1"/>
      <c r="SAP69" s="1"/>
      <c r="SAQ69" s="1"/>
      <c r="SAR69" s="1"/>
      <c r="SAS69" s="1"/>
      <c r="SAT69" s="1"/>
      <c r="SAU69" s="1"/>
      <c r="SAV69" s="1"/>
      <c r="SAW69" s="1"/>
      <c r="SAX69" s="1"/>
      <c r="SAY69" s="1"/>
      <c r="SAZ69" s="1"/>
      <c r="SBA69" s="1"/>
      <c r="SBB69" s="1"/>
      <c r="SBC69" s="1"/>
      <c r="SBD69" s="1"/>
      <c r="SBE69" s="1"/>
      <c r="SBF69" s="1"/>
      <c r="SBG69" s="1"/>
      <c r="SBH69" s="1"/>
      <c r="SBI69" s="1"/>
      <c r="SBJ69" s="1"/>
      <c r="SBK69" s="1"/>
      <c r="SBL69" s="1"/>
      <c r="SBM69" s="1"/>
      <c r="SBN69" s="1"/>
      <c r="SBO69" s="1"/>
      <c r="SBP69" s="1"/>
      <c r="SBQ69" s="1"/>
      <c r="SBR69" s="1"/>
      <c r="SBS69" s="1"/>
      <c r="SBT69" s="1"/>
      <c r="SBU69" s="1"/>
      <c r="SBV69" s="1"/>
      <c r="SBW69" s="1"/>
      <c r="SBX69" s="1"/>
      <c r="SBY69" s="1"/>
      <c r="SBZ69" s="1"/>
      <c r="SCA69" s="1"/>
      <c r="SCB69" s="1"/>
      <c r="SCC69" s="1"/>
      <c r="SCD69" s="1"/>
      <c r="SCE69" s="1"/>
      <c r="SCF69" s="1"/>
      <c r="SCG69" s="1"/>
      <c r="SCH69" s="1"/>
      <c r="SCI69" s="1"/>
      <c r="SCJ69" s="1"/>
      <c r="SCK69" s="1"/>
      <c r="SCL69" s="1"/>
      <c r="SCM69" s="1"/>
      <c r="SCN69" s="1"/>
      <c r="SCO69" s="1"/>
      <c r="SCP69" s="1"/>
      <c r="SCQ69" s="1"/>
      <c r="SCR69" s="1"/>
      <c r="SCS69" s="1"/>
      <c r="SCT69" s="1"/>
      <c r="SCU69" s="1"/>
      <c r="SCV69" s="1"/>
      <c r="SCW69" s="1"/>
      <c r="SCX69" s="1"/>
      <c r="SCY69" s="1"/>
      <c r="SCZ69" s="1"/>
      <c r="SDA69" s="1"/>
      <c r="SDB69" s="1"/>
      <c r="SDC69" s="1"/>
      <c r="SDD69" s="1"/>
      <c r="SDE69" s="1"/>
      <c r="SDF69" s="1"/>
      <c r="SDG69" s="1"/>
      <c r="SDH69" s="1"/>
      <c r="SDI69" s="1"/>
      <c r="SDJ69" s="1"/>
      <c r="SDK69" s="1"/>
      <c r="SDL69" s="1"/>
      <c r="SDM69" s="1"/>
      <c r="SDN69" s="1"/>
      <c r="SDO69" s="1"/>
      <c r="SDP69" s="1"/>
      <c r="SDQ69" s="1"/>
      <c r="SDR69" s="1"/>
      <c r="SDS69" s="1"/>
      <c r="SDT69" s="1"/>
      <c r="SDU69" s="1"/>
      <c r="SDV69" s="1"/>
      <c r="SDW69" s="1"/>
      <c r="SDX69" s="1"/>
      <c r="SDY69" s="1"/>
      <c r="SDZ69" s="1"/>
      <c r="SEA69" s="1"/>
      <c r="SEB69" s="1"/>
      <c r="SEC69" s="1"/>
      <c r="SED69" s="1"/>
      <c r="SEE69" s="1"/>
      <c r="SEF69" s="1"/>
      <c r="SEG69" s="1"/>
      <c r="SEH69" s="1"/>
      <c r="SEI69" s="1"/>
      <c r="SEJ69" s="1"/>
      <c r="SEK69" s="1"/>
      <c r="SEL69" s="1"/>
      <c r="SEM69" s="1"/>
      <c r="SEN69" s="1"/>
      <c r="SEO69" s="1"/>
      <c r="SEP69" s="1"/>
      <c r="SEQ69" s="1"/>
      <c r="SER69" s="1"/>
      <c r="SES69" s="1"/>
      <c r="SET69" s="1"/>
      <c r="SEU69" s="1"/>
      <c r="SEV69" s="1"/>
      <c r="SEW69" s="1"/>
      <c r="SEX69" s="1"/>
      <c r="SEY69" s="1"/>
      <c r="SEZ69" s="1"/>
      <c r="SFA69" s="1"/>
      <c r="SFB69" s="1"/>
      <c r="SFC69" s="1"/>
      <c r="SFD69" s="1"/>
      <c r="SFE69" s="1"/>
      <c r="SFF69" s="1"/>
      <c r="SFG69" s="1"/>
      <c r="SFH69" s="1"/>
      <c r="SFI69" s="1"/>
      <c r="SFJ69" s="1"/>
      <c r="SFK69" s="1"/>
      <c r="SFL69" s="1"/>
      <c r="SFM69" s="1"/>
      <c r="SFN69" s="1"/>
      <c r="SFO69" s="1"/>
      <c r="SFP69" s="1"/>
      <c r="SFQ69" s="1"/>
      <c r="SFR69" s="1"/>
      <c r="SFS69" s="1"/>
      <c r="SFT69" s="1"/>
      <c r="SFU69" s="1"/>
      <c r="SFV69" s="1"/>
      <c r="SFW69" s="1"/>
      <c r="SFX69" s="1"/>
      <c r="SFY69" s="1"/>
      <c r="SFZ69" s="1"/>
      <c r="SGA69" s="1"/>
      <c r="SGB69" s="1"/>
      <c r="SGC69" s="1"/>
      <c r="SGD69" s="1"/>
      <c r="SGE69" s="1"/>
      <c r="SGF69" s="1"/>
      <c r="SGG69" s="1"/>
      <c r="SGH69" s="1"/>
      <c r="SGI69" s="1"/>
      <c r="SGJ69" s="1"/>
      <c r="SGK69" s="1"/>
      <c r="SGL69" s="1"/>
      <c r="SGM69" s="1"/>
      <c r="SGN69" s="1"/>
      <c r="SGO69" s="1"/>
      <c r="SGP69" s="1"/>
      <c r="SGQ69" s="1"/>
      <c r="SGR69" s="1"/>
      <c r="SGS69" s="1"/>
      <c r="SGT69" s="1"/>
      <c r="SGU69" s="1"/>
      <c r="SGV69" s="1"/>
      <c r="SGW69" s="1"/>
      <c r="SGX69" s="1"/>
      <c r="SGY69" s="1"/>
      <c r="SGZ69" s="1"/>
      <c r="SHA69" s="1"/>
      <c r="SHB69" s="1"/>
      <c r="SHC69" s="1"/>
      <c r="SHD69" s="1"/>
      <c r="SHE69" s="1"/>
      <c r="SHF69" s="1"/>
      <c r="SHG69" s="1"/>
      <c r="SHH69" s="1"/>
      <c r="SHI69" s="1"/>
      <c r="SHJ69" s="1"/>
      <c r="SHK69" s="1"/>
      <c r="SHL69" s="1"/>
      <c r="SHM69" s="1"/>
      <c r="SHN69" s="1"/>
      <c r="SHO69" s="1"/>
      <c r="SHP69" s="1"/>
      <c r="SHQ69" s="1"/>
      <c r="SHR69" s="1"/>
      <c r="SHS69" s="1"/>
      <c r="SHT69" s="1"/>
      <c r="SHU69" s="1"/>
      <c r="SHV69" s="1"/>
      <c r="SHW69" s="1"/>
      <c r="SHX69" s="1"/>
      <c r="SHY69" s="1"/>
      <c r="SHZ69" s="1"/>
      <c r="SIA69" s="1"/>
      <c r="SIB69" s="1"/>
      <c r="SIC69" s="1"/>
      <c r="SID69" s="1"/>
      <c r="SIE69" s="1"/>
      <c r="SIF69" s="1"/>
      <c r="SIG69" s="1"/>
      <c r="SIH69" s="1"/>
      <c r="SII69" s="1"/>
      <c r="SIJ69" s="1"/>
      <c r="SIK69" s="1"/>
      <c r="SIL69" s="1"/>
      <c r="SIM69" s="1"/>
      <c r="SIN69" s="1"/>
      <c r="SIO69" s="1"/>
      <c r="SIP69" s="1"/>
      <c r="SIQ69" s="1"/>
      <c r="SIR69" s="1"/>
      <c r="SIS69" s="1"/>
      <c r="SIT69" s="1"/>
      <c r="SIU69" s="1"/>
      <c r="SIV69" s="1"/>
      <c r="SIW69" s="1"/>
      <c r="SIX69" s="1"/>
      <c r="SIY69" s="1"/>
      <c r="SIZ69" s="1"/>
      <c r="SJA69" s="1"/>
      <c r="SJB69" s="1"/>
      <c r="SJC69" s="1"/>
      <c r="SJD69" s="1"/>
      <c r="SJE69" s="1"/>
      <c r="SJF69" s="1"/>
      <c r="SJG69" s="1"/>
      <c r="SJH69" s="1"/>
      <c r="SJI69" s="1"/>
      <c r="SJJ69" s="1"/>
      <c r="SJK69" s="1"/>
      <c r="SJL69" s="1"/>
      <c r="SJM69" s="1"/>
      <c r="SJN69" s="1"/>
      <c r="SJO69" s="1"/>
      <c r="SJP69" s="1"/>
      <c r="SJQ69" s="1"/>
      <c r="SJR69" s="1"/>
      <c r="SJS69" s="1"/>
      <c r="SJT69" s="1"/>
      <c r="SJU69" s="1"/>
      <c r="SJV69" s="1"/>
      <c r="SJW69" s="1"/>
      <c r="SJX69" s="1"/>
      <c r="SJY69" s="1"/>
      <c r="SJZ69" s="1"/>
      <c r="SKA69" s="1"/>
      <c r="SKB69" s="1"/>
      <c r="SKC69" s="1"/>
      <c r="SKD69" s="1"/>
      <c r="SKE69" s="1"/>
      <c r="SKF69" s="1"/>
      <c r="SKG69" s="1"/>
      <c r="SKH69" s="1"/>
      <c r="SKI69" s="1"/>
      <c r="SKJ69" s="1"/>
      <c r="SKK69" s="1"/>
      <c r="SKL69" s="1"/>
      <c r="SKM69" s="1"/>
      <c r="SKN69" s="1"/>
      <c r="SKO69" s="1"/>
      <c r="SKP69" s="1"/>
      <c r="SKQ69" s="1"/>
      <c r="SKR69" s="1"/>
      <c r="SKS69" s="1"/>
      <c r="SKT69" s="1"/>
      <c r="SKU69" s="1"/>
      <c r="SKV69" s="1"/>
      <c r="SKW69" s="1"/>
      <c r="SKX69" s="1"/>
      <c r="SKY69" s="1"/>
      <c r="SKZ69" s="1"/>
      <c r="SLA69" s="1"/>
      <c r="SLB69" s="1"/>
      <c r="SLC69" s="1"/>
      <c r="SLD69" s="1"/>
      <c r="SLE69" s="1"/>
      <c r="SLF69" s="1"/>
      <c r="SLG69" s="1"/>
      <c r="SLH69" s="1"/>
      <c r="SLI69" s="1"/>
      <c r="SLJ69" s="1"/>
      <c r="SLK69" s="1"/>
      <c r="SLL69" s="1"/>
      <c r="SLM69" s="1"/>
      <c r="SLN69" s="1"/>
      <c r="SLO69" s="1"/>
      <c r="SLP69" s="1"/>
      <c r="SLQ69" s="1"/>
      <c r="SLR69" s="1"/>
      <c r="SLS69" s="1"/>
      <c r="SLT69" s="1"/>
      <c r="SLU69" s="1"/>
      <c r="SLV69" s="1"/>
      <c r="SLW69" s="1"/>
      <c r="SLX69" s="1"/>
      <c r="SLY69" s="1"/>
      <c r="SLZ69" s="1"/>
      <c r="SMA69" s="1"/>
      <c r="SMB69" s="1"/>
      <c r="SMC69" s="1"/>
      <c r="SMD69" s="1"/>
      <c r="SME69" s="1"/>
      <c r="SMF69" s="1"/>
      <c r="SMG69" s="1"/>
      <c r="SMH69" s="1"/>
      <c r="SMI69" s="1"/>
      <c r="SMJ69" s="1"/>
      <c r="SMK69" s="1"/>
      <c r="SML69" s="1"/>
      <c r="SMM69" s="1"/>
      <c r="SMN69" s="1"/>
      <c r="SMO69" s="1"/>
      <c r="SMP69" s="1"/>
      <c r="SMQ69" s="1"/>
      <c r="SMR69" s="1"/>
      <c r="SMS69" s="1"/>
      <c r="SMT69" s="1"/>
      <c r="SMU69" s="1"/>
      <c r="SMV69" s="1"/>
      <c r="SMW69" s="1"/>
      <c r="SMX69" s="1"/>
      <c r="SMY69" s="1"/>
      <c r="SMZ69" s="1"/>
      <c r="SNA69" s="1"/>
      <c r="SNB69" s="1"/>
      <c r="SNC69" s="1"/>
      <c r="SND69" s="1"/>
      <c r="SNE69" s="1"/>
      <c r="SNF69" s="1"/>
      <c r="SNG69" s="1"/>
      <c r="SNH69" s="1"/>
      <c r="SNI69" s="1"/>
      <c r="SNJ69" s="1"/>
      <c r="SNK69" s="1"/>
      <c r="SNL69" s="1"/>
      <c r="SNM69" s="1"/>
      <c r="SNN69" s="1"/>
      <c r="SNO69" s="1"/>
      <c r="SNP69" s="1"/>
      <c r="SNQ69" s="1"/>
      <c r="SNR69" s="1"/>
      <c r="SNS69" s="1"/>
      <c r="SNT69" s="1"/>
      <c r="SNU69" s="1"/>
      <c r="SNV69" s="1"/>
      <c r="SNW69" s="1"/>
      <c r="SNX69" s="1"/>
      <c r="SNY69" s="1"/>
      <c r="SNZ69" s="1"/>
      <c r="SOA69" s="1"/>
      <c r="SOB69" s="1"/>
      <c r="SOC69" s="1"/>
      <c r="SOD69" s="1"/>
      <c r="SOE69" s="1"/>
      <c r="SOF69" s="1"/>
      <c r="SOG69" s="1"/>
      <c r="SOH69" s="1"/>
      <c r="SOI69" s="1"/>
      <c r="SOJ69" s="1"/>
      <c r="SOK69" s="1"/>
      <c r="SOL69" s="1"/>
      <c r="SOM69" s="1"/>
      <c r="SON69" s="1"/>
      <c r="SOO69" s="1"/>
      <c r="SOP69" s="1"/>
      <c r="SOQ69" s="1"/>
      <c r="SOR69" s="1"/>
      <c r="SOS69" s="1"/>
      <c r="SOT69" s="1"/>
      <c r="SOU69" s="1"/>
      <c r="SOV69" s="1"/>
      <c r="SOW69" s="1"/>
      <c r="SOX69" s="1"/>
      <c r="SOY69" s="1"/>
      <c r="SOZ69" s="1"/>
      <c r="SPA69" s="1"/>
      <c r="SPB69" s="1"/>
      <c r="SPC69" s="1"/>
      <c r="SPD69" s="1"/>
      <c r="SPE69" s="1"/>
      <c r="SPF69" s="1"/>
      <c r="SPG69" s="1"/>
      <c r="SPH69" s="1"/>
      <c r="SPI69" s="1"/>
      <c r="SPJ69" s="1"/>
      <c r="SPK69" s="1"/>
      <c r="SPL69" s="1"/>
      <c r="SPM69" s="1"/>
      <c r="SPN69" s="1"/>
      <c r="SPO69" s="1"/>
      <c r="SPP69" s="1"/>
      <c r="SPQ69" s="1"/>
      <c r="SPR69" s="1"/>
      <c r="SPS69" s="1"/>
      <c r="SPT69" s="1"/>
      <c r="SPU69" s="1"/>
      <c r="SPV69" s="1"/>
      <c r="SPW69" s="1"/>
      <c r="SPX69" s="1"/>
      <c r="SPY69" s="1"/>
      <c r="SPZ69" s="1"/>
      <c r="SQA69" s="1"/>
      <c r="SQB69" s="1"/>
      <c r="SQC69" s="1"/>
      <c r="SQD69" s="1"/>
      <c r="SQE69" s="1"/>
      <c r="SQF69" s="1"/>
      <c r="SQG69" s="1"/>
      <c r="SQH69" s="1"/>
      <c r="SQI69" s="1"/>
      <c r="SQJ69" s="1"/>
      <c r="SQK69" s="1"/>
      <c r="SQL69" s="1"/>
      <c r="SQM69" s="1"/>
      <c r="SQN69" s="1"/>
      <c r="SQO69" s="1"/>
      <c r="SQP69" s="1"/>
      <c r="SQQ69" s="1"/>
      <c r="SQR69" s="1"/>
      <c r="SQS69" s="1"/>
      <c r="SQT69" s="1"/>
      <c r="SQU69" s="1"/>
      <c r="SQV69" s="1"/>
      <c r="SQW69" s="1"/>
      <c r="SQX69" s="1"/>
      <c r="SQY69" s="1"/>
      <c r="SQZ69" s="1"/>
      <c r="SRA69" s="1"/>
      <c r="SRB69" s="1"/>
      <c r="SRC69" s="1"/>
      <c r="SRD69" s="1"/>
      <c r="SRE69" s="1"/>
      <c r="SRF69" s="1"/>
      <c r="SRG69" s="1"/>
      <c r="SRH69" s="1"/>
      <c r="SRI69" s="1"/>
      <c r="SRJ69" s="1"/>
      <c r="SRK69" s="1"/>
      <c r="SRL69" s="1"/>
      <c r="SRM69" s="1"/>
      <c r="SRN69" s="1"/>
      <c r="SRO69" s="1"/>
      <c r="SRP69" s="1"/>
      <c r="SRQ69" s="1"/>
      <c r="SRR69" s="1"/>
      <c r="SRS69" s="1"/>
      <c r="SRT69" s="1"/>
      <c r="SRU69" s="1"/>
      <c r="SRV69" s="1"/>
      <c r="SRW69" s="1"/>
      <c r="SRX69" s="1"/>
      <c r="SRY69" s="1"/>
      <c r="SRZ69" s="1"/>
      <c r="SSA69" s="1"/>
      <c r="SSB69" s="1"/>
      <c r="SSC69" s="1"/>
      <c r="SSD69" s="1"/>
      <c r="SSE69" s="1"/>
      <c r="SSF69" s="1"/>
      <c r="SSG69" s="1"/>
      <c r="SSH69" s="1"/>
      <c r="SSI69" s="1"/>
      <c r="SSJ69" s="1"/>
      <c r="SSK69" s="1"/>
      <c r="SSL69" s="1"/>
      <c r="SSM69" s="1"/>
      <c r="SSN69" s="1"/>
      <c r="SSO69" s="1"/>
      <c r="SSP69" s="1"/>
      <c r="SSQ69" s="1"/>
      <c r="SSR69" s="1"/>
      <c r="SSS69" s="1"/>
      <c r="SST69" s="1"/>
      <c r="SSU69" s="1"/>
      <c r="SSV69" s="1"/>
      <c r="SSW69" s="1"/>
      <c r="SSX69" s="1"/>
      <c r="SSY69" s="1"/>
      <c r="SSZ69" s="1"/>
      <c r="STA69" s="1"/>
      <c r="STB69" s="1"/>
      <c r="STC69" s="1"/>
      <c r="STD69" s="1"/>
      <c r="STE69" s="1"/>
      <c r="STF69" s="1"/>
      <c r="STG69" s="1"/>
      <c r="STH69" s="1"/>
      <c r="STI69" s="1"/>
      <c r="STJ69" s="1"/>
      <c r="STK69" s="1"/>
      <c r="STL69" s="1"/>
      <c r="STM69" s="1"/>
      <c r="STN69" s="1"/>
      <c r="STO69" s="1"/>
      <c r="STP69" s="1"/>
      <c r="STQ69" s="1"/>
      <c r="STR69" s="1"/>
      <c r="STS69" s="1"/>
      <c r="STT69" s="1"/>
      <c r="STU69" s="1"/>
      <c r="STV69" s="1"/>
      <c r="STW69" s="1"/>
      <c r="STX69" s="1"/>
      <c r="STY69" s="1"/>
      <c r="STZ69" s="1"/>
      <c r="SUA69" s="1"/>
      <c r="SUB69" s="1"/>
      <c r="SUC69" s="1"/>
      <c r="SUD69" s="1"/>
      <c r="SUE69" s="1"/>
      <c r="SUF69" s="1"/>
      <c r="SUG69" s="1"/>
      <c r="SUH69" s="1"/>
      <c r="SUI69" s="1"/>
      <c r="SUJ69" s="1"/>
      <c r="SUK69" s="1"/>
      <c r="SUL69" s="1"/>
      <c r="SUM69" s="1"/>
      <c r="SUN69" s="1"/>
      <c r="SUO69" s="1"/>
      <c r="SUP69" s="1"/>
      <c r="SUQ69" s="1"/>
      <c r="SUR69" s="1"/>
      <c r="SUS69" s="1"/>
      <c r="SUT69" s="1"/>
      <c r="SUU69" s="1"/>
      <c r="SUV69" s="1"/>
      <c r="SUW69" s="1"/>
      <c r="SUX69" s="1"/>
      <c r="SUY69" s="1"/>
      <c r="SUZ69" s="1"/>
      <c r="SVA69" s="1"/>
      <c r="SVB69" s="1"/>
      <c r="SVC69" s="1"/>
      <c r="SVD69" s="1"/>
      <c r="SVE69" s="1"/>
      <c r="SVF69" s="1"/>
      <c r="SVG69" s="1"/>
      <c r="SVH69" s="1"/>
      <c r="SVI69" s="1"/>
      <c r="SVJ69" s="1"/>
      <c r="SVK69" s="1"/>
      <c r="SVL69" s="1"/>
      <c r="SVM69" s="1"/>
      <c r="SVN69" s="1"/>
      <c r="SVO69" s="1"/>
      <c r="SVP69" s="1"/>
      <c r="SVQ69" s="1"/>
      <c r="SVR69" s="1"/>
      <c r="SVS69" s="1"/>
      <c r="SVT69" s="1"/>
      <c r="SVU69" s="1"/>
      <c r="SVV69" s="1"/>
      <c r="SVW69" s="1"/>
      <c r="SVX69" s="1"/>
      <c r="SVY69" s="1"/>
      <c r="SVZ69" s="1"/>
      <c r="SWA69" s="1"/>
      <c r="SWB69" s="1"/>
      <c r="SWC69" s="1"/>
      <c r="SWD69" s="1"/>
      <c r="SWE69" s="1"/>
      <c r="SWF69" s="1"/>
      <c r="SWG69" s="1"/>
      <c r="SWH69" s="1"/>
      <c r="SWI69" s="1"/>
      <c r="SWJ69" s="1"/>
      <c r="SWK69" s="1"/>
      <c r="SWL69" s="1"/>
      <c r="SWM69" s="1"/>
      <c r="SWN69" s="1"/>
      <c r="SWO69" s="1"/>
      <c r="SWP69" s="1"/>
      <c r="SWQ69" s="1"/>
      <c r="SWR69" s="1"/>
      <c r="SWS69" s="1"/>
      <c r="SWT69" s="1"/>
      <c r="SWU69" s="1"/>
      <c r="SWV69" s="1"/>
      <c r="SWW69" s="1"/>
      <c r="SWX69" s="1"/>
      <c r="SWY69" s="1"/>
      <c r="SWZ69" s="1"/>
      <c r="SXA69" s="1"/>
      <c r="SXB69" s="1"/>
      <c r="SXC69" s="1"/>
      <c r="SXD69" s="1"/>
      <c r="SXE69" s="1"/>
      <c r="SXF69" s="1"/>
      <c r="SXG69" s="1"/>
      <c r="SXH69" s="1"/>
      <c r="SXI69" s="1"/>
      <c r="SXJ69" s="1"/>
      <c r="SXK69" s="1"/>
      <c r="SXL69" s="1"/>
      <c r="SXM69" s="1"/>
      <c r="SXN69" s="1"/>
      <c r="SXO69" s="1"/>
      <c r="SXP69" s="1"/>
      <c r="SXQ69" s="1"/>
      <c r="SXR69" s="1"/>
      <c r="SXS69" s="1"/>
      <c r="SXT69" s="1"/>
      <c r="SXU69" s="1"/>
      <c r="SXV69" s="1"/>
      <c r="SXW69" s="1"/>
      <c r="SXX69" s="1"/>
      <c r="SXY69" s="1"/>
      <c r="SXZ69" s="1"/>
      <c r="SYA69" s="1"/>
      <c r="SYB69" s="1"/>
      <c r="SYC69" s="1"/>
      <c r="SYD69" s="1"/>
      <c r="SYE69" s="1"/>
      <c r="SYF69" s="1"/>
      <c r="SYG69" s="1"/>
      <c r="SYH69" s="1"/>
      <c r="SYI69" s="1"/>
      <c r="SYJ69" s="1"/>
      <c r="SYK69" s="1"/>
      <c r="SYL69" s="1"/>
      <c r="SYM69" s="1"/>
      <c r="SYN69" s="1"/>
      <c r="SYO69" s="1"/>
      <c r="SYP69" s="1"/>
      <c r="SYQ69" s="1"/>
      <c r="SYR69" s="1"/>
      <c r="SYS69" s="1"/>
      <c r="SYT69" s="1"/>
      <c r="SYU69" s="1"/>
      <c r="SYV69" s="1"/>
      <c r="SYW69" s="1"/>
      <c r="SYX69" s="1"/>
      <c r="SYY69" s="1"/>
      <c r="SYZ69" s="1"/>
      <c r="SZA69" s="1"/>
      <c r="SZB69" s="1"/>
      <c r="SZC69" s="1"/>
      <c r="SZD69" s="1"/>
      <c r="SZE69" s="1"/>
      <c r="SZF69" s="1"/>
      <c r="SZG69" s="1"/>
      <c r="SZH69" s="1"/>
      <c r="SZI69" s="1"/>
      <c r="SZJ69" s="1"/>
      <c r="SZK69" s="1"/>
      <c r="SZL69" s="1"/>
      <c r="SZM69" s="1"/>
      <c r="SZN69" s="1"/>
      <c r="SZO69" s="1"/>
      <c r="SZP69" s="1"/>
      <c r="SZQ69" s="1"/>
      <c r="SZR69" s="1"/>
      <c r="SZS69" s="1"/>
      <c r="SZT69" s="1"/>
      <c r="SZU69" s="1"/>
      <c r="SZV69" s="1"/>
      <c r="SZW69" s="1"/>
      <c r="SZX69" s="1"/>
      <c r="SZY69" s="1"/>
      <c r="SZZ69" s="1"/>
      <c r="TAA69" s="1"/>
      <c r="TAB69" s="1"/>
      <c r="TAC69" s="1"/>
      <c r="TAD69" s="1"/>
      <c r="TAE69" s="1"/>
      <c r="TAF69" s="1"/>
      <c r="TAG69" s="1"/>
      <c r="TAH69" s="1"/>
      <c r="TAI69" s="1"/>
      <c r="TAJ69" s="1"/>
      <c r="TAK69" s="1"/>
      <c r="TAL69" s="1"/>
      <c r="TAM69" s="1"/>
      <c r="TAN69" s="1"/>
      <c r="TAO69" s="1"/>
      <c r="TAP69" s="1"/>
      <c r="TAQ69" s="1"/>
      <c r="TAR69" s="1"/>
      <c r="TAS69" s="1"/>
      <c r="TAT69" s="1"/>
      <c r="TAU69" s="1"/>
      <c r="TAV69" s="1"/>
      <c r="TAW69" s="1"/>
      <c r="TAX69" s="1"/>
      <c r="TAY69" s="1"/>
      <c r="TAZ69" s="1"/>
      <c r="TBA69" s="1"/>
      <c r="TBB69" s="1"/>
      <c r="TBC69" s="1"/>
      <c r="TBD69" s="1"/>
      <c r="TBE69" s="1"/>
      <c r="TBF69" s="1"/>
      <c r="TBG69" s="1"/>
      <c r="TBH69" s="1"/>
      <c r="TBI69" s="1"/>
      <c r="TBJ69" s="1"/>
      <c r="TBK69" s="1"/>
      <c r="TBL69" s="1"/>
      <c r="TBM69" s="1"/>
      <c r="TBN69" s="1"/>
      <c r="TBO69" s="1"/>
      <c r="TBP69" s="1"/>
      <c r="TBQ69" s="1"/>
      <c r="TBR69" s="1"/>
      <c r="TBS69" s="1"/>
      <c r="TBT69" s="1"/>
      <c r="TBU69" s="1"/>
      <c r="TBV69" s="1"/>
      <c r="TBW69" s="1"/>
      <c r="TBX69" s="1"/>
      <c r="TBY69" s="1"/>
      <c r="TBZ69" s="1"/>
      <c r="TCA69" s="1"/>
      <c r="TCB69" s="1"/>
      <c r="TCC69" s="1"/>
      <c r="TCD69" s="1"/>
      <c r="TCE69" s="1"/>
      <c r="TCF69" s="1"/>
      <c r="TCG69" s="1"/>
      <c r="TCH69" s="1"/>
      <c r="TCI69" s="1"/>
      <c r="TCJ69" s="1"/>
      <c r="TCK69" s="1"/>
      <c r="TCL69" s="1"/>
      <c r="TCM69" s="1"/>
      <c r="TCN69" s="1"/>
      <c r="TCO69" s="1"/>
      <c r="TCP69" s="1"/>
      <c r="TCQ69" s="1"/>
      <c r="TCR69" s="1"/>
      <c r="TCS69" s="1"/>
      <c r="TCT69" s="1"/>
      <c r="TCU69" s="1"/>
      <c r="TCV69" s="1"/>
      <c r="TCW69" s="1"/>
      <c r="TCX69" s="1"/>
      <c r="TCY69" s="1"/>
      <c r="TCZ69" s="1"/>
      <c r="TDA69" s="1"/>
      <c r="TDB69" s="1"/>
      <c r="TDC69" s="1"/>
      <c r="TDD69" s="1"/>
      <c r="TDE69" s="1"/>
      <c r="TDF69" s="1"/>
      <c r="TDG69" s="1"/>
      <c r="TDH69" s="1"/>
      <c r="TDI69" s="1"/>
      <c r="TDJ69" s="1"/>
      <c r="TDK69" s="1"/>
      <c r="TDL69" s="1"/>
      <c r="TDM69" s="1"/>
      <c r="TDN69" s="1"/>
      <c r="TDO69" s="1"/>
      <c r="TDP69" s="1"/>
      <c r="TDQ69" s="1"/>
      <c r="TDR69" s="1"/>
      <c r="TDS69" s="1"/>
      <c r="TDT69" s="1"/>
      <c r="TDU69" s="1"/>
      <c r="TDV69" s="1"/>
      <c r="TDW69" s="1"/>
      <c r="TDX69" s="1"/>
      <c r="TDY69" s="1"/>
      <c r="TDZ69" s="1"/>
      <c r="TEA69" s="1"/>
      <c r="TEB69" s="1"/>
      <c r="TEC69" s="1"/>
      <c r="TED69" s="1"/>
      <c r="TEE69" s="1"/>
      <c r="TEF69" s="1"/>
      <c r="TEG69" s="1"/>
      <c r="TEH69" s="1"/>
      <c r="TEI69" s="1"/>
      <c r="TEJ69" s="1"/>
      <c r="TEK69" s="1"/>
      <c r="TEL69" s="1"/>
      <c r="TEM69" s="1"/>
      <c r="TEN69" s="1"/>
      <c r="TEO69" s="1"/>
      <c r="TEP69" s="1"/>
      <c r="TEQ69" s="1"/>
      <c r="TER69" s="1"/>
      <c r="TES69" s="1"/>
      <c r="TET69" s="1"/>
      <c r="TEU69" s="1"/>
      <c r="TEV69" s="1"/>
      <c r="TEW69" s="1"/>
      <c r="TEX69" s="1"/>
      <c r="TEY69" s="1"/>
      <c r="TEZ69" s="1"/>
      <c r="TFA69" s="1"/>
      <c r="TFB69" s="1"/>
      <c r="TFC69" s="1"/>
      <c r="TFD69" s="1"/>
      <c r="TFE69" s="1"/>
      <c r="TFF69" s="1"/>
      <c r="TFG69" s="1"/>
      <c r="TFH69" s="1"/>
      <c r="TFI69" s="1"/>
      <c r="TFJ69" s="1"/>
      <c r="TFK69" s="1"/>
      <c r="TFL69" s="1"/>
      <c r="TFM69" s="1"/>
      <c r="TFN69" s="1"/>
      <c r="TFO69" s="1"/>
      <c r="TFP69" s="1"/>
      <c r="TFQ69" s="1"/>
      <c r="TFR69" s="1"/>
      <c r="TFS69" s="1"/>
      <c r="TFT69" s="1"/>
      <c r="TFU69" s="1"/>
      <c r="TFV69" s="1"/>
      <c r="TFW69" s="1"/>
      <c r="TFX69" s="1"/>
      <c r="TFY69" s="1"/>
      <c r="TFZ69" s="1"/>
      <c r="TGA69" s="1"/>
      <c r="TGB69" s="1"/>
      <c r="TGC69" s="1"/>
      <c r="TGD69" s="1"/>
      <c r="TGE69" s="1"/>
      <c r="TGF69" s="1"/>
      <c r="TGG69" s="1"/>
      <c r="TGH69" s="1"/>
      <c r="TGI69" s="1"/>
      <c r="TGJ69" s="1"/>
      <c r="TGK69" s="1"/>
      <c r="TGL69" s="1"/>
      <c r="TGM69" s="1"/>
      <c r="TGN69" s="1"/>
      <c r="TGO69" s="1"/>
      <c r="TGP69" s="1"/>
      <c r="TGQ69" s="1"/>
      <c r="TGR69" s="1"/>
      <c r="TGS69" s="1"/>
      <c r="TGT69" s="1"/>
      <c r="TGU69" s="1"/>
      <c r="TGV69" s="1"/>
      <c r="TGW69" s="1"/>
      <c r="TGX69" s="1"/>
      <c r="TGY69" s="1"/>
      <c r="TGZ69" s="1"/>
      <c r="THA69" s="1"/>
      <c r="THB69" s="1"/>
      <c r="THC69" s="1"/>
      <c r="THD69" s="1"/>
      <c r="THE69" s="1"/>
      <c r="THF69" s="1"/>
      <c r="THG69" s="1"/>
      <c r="THH69" s="1"/>
      <c r="THI69" s="1"/>
      <c r="THJ69" s="1"/>
      <c r="THK69" s="1"/>
      <c r="THL69" s="1"/>
      <c r="THM69" s="1"/>
      <c r="THN69" s="1"/>
      <c r="THO69" s="1"/>
      <c r="THP69" s="1"/>
      <c r="THQ69" s="1"/>
      <c r="THR69" s="1"/>
      <c r="THS69" s="1"/>
      <c r="THT69" s="1"/>
      <c r="THU69" s="1"/>
      <c r="THV69" s="1"/>
      <c r="THW69" s="1"/>
      <c r="THX69" s="1"/>
      <c r="THY69" s="1"/>
      <c r="THZ69" s="1"/>
      <c r="TIA69" s="1"/>
      <c r="TIB69" s="1"/>
      <c r="TIC69" s="1"/>
      <c r="TID69" s="1"/>
      <c r="TIE69" s="1"/>
      <c r="TIF69" s="1"/>
      <c r="TIG69" s="1"/>
      <c r="TIH69" s="1"/>
      <c r="TII69" s="1"/>
      <c r="TIJ69" s="1"/>
      <c r="TIK69" s="1"/>
      <c r="TIL69" s="1"/>
      <c r="TIM69" s="1"/>
      <c r="TIN69" s="1"/>
      <c r="TIO69" s="1"/>
      <c r="TIP69" s="1"/>
      <c r="TIQ69" s="1"/>
      <c r="TIR69" s="1"/>
      <c r="TIS69" s="1"/>
      <c r="TIT69" s="1"/>
      <c r="TIU69" s="1"/>
      <c r="TIV69" s="1"/>
      <c r="TIW69" s="1"/>
      <c r="TIX69" s="1"/>
      <c r="TIY69" s="1"/>
      <c r="TIZ69" s="1"/>
      <c r="TJA69" s="1"/>
      <c r="TJB69" s="1"/>
      <c r="TJC69" s="1"/>
      <c r="TJD69" s="1"/>
      <c r="TJE69" s="1"/>
      <c r="TJF69" s="1"/>
      <c r="TJG69" s="1"/>
      <c r="TJH69" s="1"/>
      <c r="TJI69" s="1"/>
      <c r="TJJ69" s="1"/>
      <c r="TJK69" s="1"/>
      <c r="TJL69" s="1"/>
      <c r="TJM69" s="1"/>
      <c r="TJN69" s="1"/>
      <c r="TJO69" s="1"/>
      <c r="TJP69" s="1"/>
      <c r="TJQ69" s="1"/>
      <c r="TJR69" s="1"/>
      <c r="TJS69" s="1"/>
      <c r="TJT69" s="1"/>
      <c r="TJU69" s="1"/>
      <c r="TJV69" s="1"/>
      <c r="TJW69" s="1"/>
      <c r="TJX69" s="1"/>
      <c r="TJY69" s="1"/>
      <c r="TJZ69" s="1"/>
      <c r="TKA69" s="1"/>
      <c r="TKB69" s="1"/>
      <c r="TKC69" s="1"/>
      <c r="TKD69" s="1"/>
      <c r="TKE69" s="1"/>
      <c r="TKF69" s="1"/>
      <c r="TKG69" s="1"/>
      <c r="TKH69" s="1"/>
      <c r="TKI69" s="1"/>
      <c r="TKJ69" s="1"/>
      <c r="TKK69" s="1"/>
      <c r="TKL69" s="1"/>
      <c r="TKM69" s="1"/>
      <c r="TKN69" s="1"/>
      <c r="TKO69" s="1"/>
      <c r="TKP69" s="1"/>
      <c r="TKQ69" s="1"/>
      <c r="TKR69" s="1"/>
      <c r="TKS69" s="1"/>
      <c r="TKT69" s="1"/>
      <c r="TKU69" s="1"/>
      <c r="TKV69" s="1"/>
      <c r="TKW69" s="1"/>
      <c r="TKX69" s="1"/>
      <c r="TKY69" s="1"/>
      <c r="TKZ69" s="1"/>
      <c r="TLA69" s="1"/>
      <c r="TLB69" s="1"/>
      <c r="TLC69" s="1"/>
      <c r="TLD69" s="1"/>
      <c r="TLE69" s="1"/>
      <c r="TLF69" s="1"/>
      <c r="TLG69" s="1"/>
      <c r="TLH69" s="1"/>
      <c r="TLI69" s="1"/>
      <c r="TLJ69" s="1"/>
      <c r="TLK69" s="1"/>
      <c r="TLL69" s="1"/>
      <c r="TLM69" s="1"/>
      <c r="TLN69" s="1"/>
      <c r="TLO69" s="1"/>
      <c r="TLP69" s="1"/>
      <c r="TLQ69" s="1"/>
      <c r="TLR69" s="1"/>
      <c r="TLS69" s="1"/>
      <c r="TLT69" s="1"/>
      <c r="TLU69" s="1"/>
      <c r="TLV69" s="1"/>
      <c r="TLW69" s="1"/>
      <c r="TLX69" s="1"/>
      <c r="TLY69" s="1"/>
      <c r="TLZ69" s="1"/>
      <c r="TMA69" s="1"/>
      <c r="TMB69" s="1"/>
      <c r="TMC69" s="1"/>
      <c r="TMD69" s="1"/>
      <c r="TME69" s="1"/>
      <c r="TMF69" s="1"/>
      <c r="TMG69" s="1"/>
      <c r="TMH69" s="1"/>
      <c r="TMI69" s="1"/>
      <c r="TMJ69" s="1"/>
      <c r="TMK69" s="1"/>
      <c r="TML69" s="1"/>
      <c r="TMM69" s="1"/>
      <c r="TMN69" s="1"/>
      <c r="TMO69" s="1"/>
      <c r="TMP69" s="1"/>
      <c r="TMQ69" s="1"/>
      <c r="TMR69" s="1"/>
      <c r="TMS69" s="1"/>
      <c r="TMT69" s="1"/>
      <c r="TMU69" s="1"/>
      <c r="TMV69" s="1"/>
      <c r="TMW69" s="1"/>
      <c r="TMX69" s="1"/>
      <c r="TMY69" s="1"/>
      <c r="TMZ69" s="1"/>
      <c r="TNA69" s="1"/>
      <c r="TNB69" s="1"/>
      <c r="TNC69" s="1"/>
      <c r="TND69" s="1"/>
      <c r="TNE69" s="1"/>
      <c r="TNF69" s="1"/>
      <c r="TNG69" s="1"/>
      <c r="TNH69" s="1"/>
      <c r="TNI69" s="1"/>
      <c r="TNJ69" s="1"/>
      <c r="TNK69" s="1"/>
      <c r="TNL69" s="1"/>
      <c r="TNM69" s="1"/>
      <c r="TNN69" s="1"/>
      <c r="TNO69" s="1"/>
      <c r="TNP69" s="1"/>
      <c r="TNQ69" s="1"/>
      <c r="TNR69" s="1"/>
      <c r="TNS69" s="1"/>
      <c r="TNT69" s="1"/>
      <c r="TNU69" s="1"/>
      <c r="TNV69" s="1"/>
      <c r="TNW69" s="1"/>
      <c r="TNX69" s="1"/>
      <c r="TNY69" s="1"/>
      <c r="TNZ69" s="1"/>
      <c r="TOA69" s="1"/>
      <c r="TOB69" s="1"/>
      <c r="TOC69" s="1"/>
      <c r="TOD69" s="1"/>
      <c r="TOE69" s="1"/>
      <c r="TOF69" s="1"/>
      <c r="TOG69" s="1"/>
      <c r="TOH69" s="1"/>
      <c r="TOI69" s="1"/>
      <c r="TOJ69" s="1"/>
      <c r="TOK69" s="1"/>
      <c r="TOL69" s="1"/>
      <c r="TOM69" s="1"/>
      <c r="TON69" s="1"/>
      <c r="TOO69" s="1"/>
      <c r="TOP69" s="1"/>
      <c r="TOQ69" s="1"/>
      <c r="TOR69" s="1"/>
      <c r="TOS69" s="1"/>
      <c r="TOT69" s="1"/>
      <c r="TOU69" s="1"/>
      <c r="TOV69" s="1"/>
      <c r="TOW69" s="1"/>
      <c r="TOX69" s="1"/>
      <c r="TOY69" s="1"/>
      <c r="TOZ69" s="1"/>
      <c r="TPA69" s="1"/>
      <c r="TPB69" s="1"/>
      <c r="TPC69" s="1"/>
      <c r="TPD69" s="1"/>
      <c r="TPE69" s="1"/>
      <c r="TPF69" s="1"/>
      <c r="TPG69" s="1"/>
      <c r="TPH69" s="1"/>
      <c r="TPI69" s="1"/>
      <c r="TPJ69" s="1"/>
      <c r="TPK69" s="1"/>
      <c r="TPL69" s="1"/>
      <c r="TPM69" s="1"/>
      <c r="TPN69" s="1"/>
      <c r="TPO69" s="1"/>
      <c r="TPP69" s="1"/>
      <c r="TPQ69" s="1"/>
      <c r="TPR69" s="1"/>
      <c r="TPS69" s="1"/>
      <c r="TPT69" s="1"/>
      <c r="TPU69" s="1"/>
      <c r="TPV69" s="1"/>
      <c r="TPW69" s="1"/>
      <c r="TPX69" s="1"/>
      <c r="TPY69" s="1"/>
      <c r="TPZ69" s="1"/>
      <c r="TQA69" s="1"/>
      <c r="TQB69" s="1"/>
      <c r="TQC69" s="1"/>
      <c r="TQD69" s="1"/>
      <c r="TQE69" s="1"/>
      <c r="TQF69" s="1"/>
      <c r="TQG69" s="1"/>
      <c r="TQH69" s="1"/>
      <c r="TQI69" s="1"/>
      <c r="TQJ69" s="1"/>
      <c r="TQK69" s="1"/>
      <c r="TQL69" s="1"/>
      <c r="TQM69" s="1"/>
      <c r="TQN69" s="1"/>
      <c r="TQO69" s="1"/>
      <c r="TQP69" s="1"/>
      <c r="TQQ69" s="1"/>
      <c r="TQR69" s="1"/>
      <c r="TQS69" s="1"/>
      <c r="TQT69" s="1"/>
      <c r="TQU69" s="1"/>
      <c r="TQV69" s="1"/>
      <c r="TQW69" s="1"/>
      <c r="TQX69" s="1"/>
      <c r="TQY69" s="1"/>
      <c r="TQZ69" s="1"/>
      <c r="TRA69" s="1"/>
      <c r="TRB69" s="1"/>
      <c r="TRC69" s="1"/>
      <c r="TRD69" s="1"/>
      <c r="TRE69" s="1"/>
      <c r="TRF69" s="1"/>
      <c r="TRG69" s="1"/>
      <c r="TRH69" s="1"/>
      <c r="TRI69" s="1"/>
      <c r="TRJ69" s="1"/>
      <c r="TRK69" s="1"/>
      <c r="TRL69" s="1"/>
      <c r="TRM69" s="1"/>
      <c r="TRN69" s="1"/>
      <c r="TRO69" s="1"/>
      <c r="TRP69" s="1"/>
      <c r="TRQ69" s="1"/>
      <c r="TRR69" s="1"/>
      <c r="TRS69" s="1"/>
      <c r="TRT69" s="1"/>
      <c r="TRU69" s="1"/>
      <c r="TRV69" s="1"/>
      <c r="TRW69" s="1"/>
      <c r="TRX69" s="1"/>
      <c r="TRY69" s="1"/>
      <c r="TRZ69" s="1"/>
      <c r="TSA69" s="1"/>
      <c r="TSB69" s="1"/>
      <c r="TSC69" s="1"/>
      <c r="TSD69" s="1"/>
      <c r="TSE69" s="1"/>
      <c r="TSF69" s="1"/>
      <c r="TSG69" s="1"/>
      <c r="TSH69" s="1"/>
      <c r="TSI69" s="1"/>
      <c r="TSJ69" s="1"/>
      <c r="TSK69" s="1"/>
      <c r="TSL69" s="1"/>
      <c r="TSM69" s="1"/>
      <c r="TSN69" s="1"/>
      <c r="TSO69" s="1"/>
      <c r="TSP69" s="1"/>
      <c r="TSQ69" s="1"/>
      <c r="TSR69" s="1"/>
      <c r="TSS69" s="1"/>
      <c r="TST69" s="1"/>
      <c r="TSU69" s="1"/>
      <c r="TSV69" s="1"/>
      <c r="TSW69" s="1"/>
      <c r="TSX69" s="1"/>
      <c r="TSY69" s="1"/>
      <c r="TSZ69" s="1"/>
      <c r="TTA69" s="1"/>
      <c r="TTB69" s="1"/>
      <c r="TTC69" s="1"/>
      <c r="TTD69" s="1"/>
      <c r="TTE69" s="1"/>
      <c r="TTF69" s="1"/>
      <c r="TTG69" s="1"/>
      <c r="TTH69" s="1"/>
      <c r="TTI69" s="1"/>
      <c r="TTJ69" s="1"/>
      <c r="TTK69" s="1"/>
      <c r="TTL69" s="1"/>
      <c r="TTM69" s="1"/>
      <c r="TTN69" s="1"/>
      <c r="TTO69" s="1"/>
      <c r="TTP69" s="1"/>
      <c r="TTQ69" s="1"/>
      <c r="TTR69" s="1"/>
      <c r="TTS69" s="1"/>
      <c r="TTT69" s="1"/>
      <c r="TTU69" s="1"/>
      <c r="TTV69" s="1"/>
      <c r="TTW69" s="1"/>
      <c r="TTX69" s="1"/>
      <c r="TTY69" s="1"/>
      <c r="TTZ69" s="1"/>
      <c r="TUA69" s="1"/>
      <c r="TUB69" s="1"/>
      <c r="TUC69" s="1"/>
      <c r="TUD69" s="1"/>
      <c r="TUE69" s="1"/>
      <c r="TUF69" s="1"/>
      <c r="TUG69" s="1"/>
      <c r="TUH69" s="1"/>
      <c r="TUI69" s="1"/>
      <c r="TUJ69" s="1"/>
      <c r="TUK69" s="1"/>
      <c r="TUL69" s="1"/>
      <c r="TUM69" s="1"/>
      <c r="TUN69" s="1"/>
      <c r="TUO69" s="1"/>
      <c r="TUP69" s="1"/>
      <c r="TUQ69" s="1"/>
      <c r="TUR69" s="1"/>
      <c r="TUS69" s="1"/>
      <c r="TUT69" s="1"/>
      <c r="TUU69" s="1"/>
      <c r="TUV69" s="1"/>
      <c r="TUW69" s="1"/>
      <c r="TUX69" s="1"/>
      <c r="TUY69" s="1"/>
      <c r="TUZ69" s="1"/>
      <c r="TVA69" s="1"/>
      <c r="TVB69" s="1"/>
      <c r="TVC69" s="1"/>
      <c r="TVD69" s="1"/>
      <c r="TVE69" s="1"/>
      <c r="TVF69" s="1"/>
      <c r="TVG69" s="1"/>
      <c r="TVH69" s="1"/>
      <c r="TVI69" s="1"/>
      <c r="TVJ69" s="1"/>
      <c r="TVK69" s="1"/>
      <c r="TVL69" s="1"/>
      <c r="TVM69" s="1"/>
      <c r="TVN69" s="1"/>
      <c r="TVO69" s="1"/>
      <c r="TVP69" s="1"/>
      <c r="TVQ69" s="1"/>
      <c r="TVR69" s="1"/>
      <c r="TVS69" s="1"/>
      <c r="TVT69" s="1"/>
      <c r="TVU69" s="1"/>
      <c r="TVV69" s="1"/>
      <c r="TVW69" s="1"/>
      <c r="TVX69" s="1"/>
      <c r="TVY69" s="1"/>
      <c r="TVZ69" s="1"/>
      <c r="TWA69" s="1"/>
      <c r="TWB69" s="1"/>
      <c r="TWC69" s="1"/>
      <c r="TWD69" s="1"/>
      <c r="TWE69" s="1"/>
      <c r="TWF69" s="1"/>
      <c r="TWG69" s="1"/>
      <c r="TWH69" s="1"/>
      <c r="TWI69" s="1"/>
      <c r="TWJ69" s="1"/>
      <c r="TWK69" s="1"/>
      <c r="TWL69" s="1"/>
      <c r="TWM69" s="1"/>
      <c r="TWN69" s="1"/>
      <c r="TWO69" s="1"/>
      <c r="TWP69" s="1"/>
      <c r="TWQ69" s="1"/>
      <c r="TWR69" s="1"/>
      <c r="TWS69" s="1"/>
      <c r="TWT69" s="1"/>
      <c r="TWU69" s="1"/>
      <c r="TWV69" s="1"/>
      <c r="TWW69" s="1"/>
      <c r="TWX69" s="1"/>
      <c r="TWY69" s="1"/>
      <c r="TWZ69" s="1"/>
      <c r="TXA69" s="1"/>
      <c r="TXB69" s="1"/>
      <c r="TXC69" s="1"/>
      <c r="TXD69" s="1"/>
      <c r="TXE69" s="1"/>
      <c r="TXF69" s="1"/>
      <c r="TXG69" s="1"/>
      <c r="TXH69" s="1"/>
      <c r="TXI69" s="1"/>
      <c r="TXJ69" s="1"/>
      <c r="TXK69" s="1"/>
      <c r="TXL69" s="1"/>
      <c r="TXM69" s="1"/>
      <c r="TXN69" s="1"/>
      <c r="TXO69" s="1"/>
      <c r="TXP69" s="1"/>
      <c r="TXQ69" s="1"/>
      <c r="TXR69" s="1"/>
      <c r="TXS69" s="1"/>
      <c r="TXT69" s="1"/>
      <c r="TXU69" s="1"/>
      <c r="TXV69" s="1"/>
      <c r="TXW69" s="1"/>
      <c r="TXX69" s="1"/>
      <c r="TXY69" s="1"/>
      <c r="TXZ69" s="1"/>
      <c r="TYA69" s="1"/>
      <c r="TYB69" s="1"/>
      <c r="TYC69" s="1"/>
      <c r="TYD69" s="1"/>
      <c r="TYE69" s="1"/>
      <c r="TYF69" s="1"/>
      <c r="TYG69" s="1"/>
      <c r="TYH69" s="1"/>
      <c r="TYI69" s="1"/>
      <c r="TYJ69" s="1"/>
      <c r="TYK69" s="1"/>
      <c r="TYL69" s="1"/>
      <c r="TYM69" s="1"/>
      <c r="TYN69" s="1"/>
      <c r="TYO69" s="1"/>
      <c r="TYP69" s="1"/>
      <c r="TYQ69" s="1"/>
      <c r="TYR69" s="1"/>
      <c r="TYS69" s="1"/>
      <c r="TYT69" s="1"/>
      <c r="TYU69" s="1"/>
      <c r="TYV69" s="1"/>
      <c r="TYW69" s="1"/>
      <c r="TYX69" s="1"/>
      <c r="TYY69" s="1"/>
      <c r="TYZ69" s="1"/>
      <c r="TZA69" s="1"/>
      <c r="TZB69" s="1"/>
      <c r="TZC69" s="1"/>
      <c r="TZD69" s="1"/>
      <c r="TZE69" s="1"/>
      <c r="TZF69" s="1"/>
      <c r="TZG69" s="1"/>
      <c r="TZH69" s="1"/>
      <c r="TZI69" s="1"/>
      <c r="TZJ69" s="1"/>
      <c r="TZK69" s="1"/>
      <c r="TZL69" s="1"/>
      <c r="TZM69" s="1"/>
      <c r="TZN69" s="1"/>
      <c r="TZO69" s="1"/>
      <c r="TZP69" s="1"/>
      <c r="TZQ69" s="1"/>
      <c r="TZR69" s="1"/>
      <c r="TZS69" s="1"/>
      <c r="TZT69" s="1"/>
      <c r="TZU69" s="1"/>
      <c r="TZV69" s="1"/>
      <c r="TZW69" s="1"/>
      <c r="TZX69" s="1"/>
      <c r="TZY69" s="1"/>
      <c r="TZZ69" s="1"/>
      <c r="UAA69" s="1"/>
      <c r="UAB69" s="1"/>
      <c r="UAC69" s="1"/>
      <c r="UAD69" s="1"/>
      <c r="UAE69" s="1"/>
      <c r="UAF69" s="1"/>
      <c r="UAG69" s="1"/>
      <c r="UAH69" s="1"/>
      <c r="UAI69" s="1"/>
      <c r="UAJ69" s="1"/>
      <c r="UAK69" s="1"/>
      <c r="UAL69" s="1"/>
      <c r="UAM69" s="1"/>
      <c r="UAN69" s="1"/>
      <c r="UAO69" s="1"/>
      <c r="UAP69" s="1"/>
      <c r="UAQ69" s="1"/>
      <c r="UAR69" s="1"/>
      <c r="UAS69" s="1"/>
      <c r="UAT69" s="1"/>
      <c r="UAU69" s="1"/>
      <c r="UAV69" s="1"/>
      <c r="UAW69" s="1"/>
      <c r="UAX69" s="1"/>
      <c r="UAY69" s="1"/>
      <c r="UAZ69" s="1"/>
      <c r="UBA69" s="1"/>
      <c r="UBB69" s="1"/>
      <c r="UBC69" s="1"/>
      <c r="UBD69" s="1"/>
      <c r="UBE69" s="1"/>
      <c r="UBF69" s="1"/>
      <c r="UBG69" s="1"/>
      <c r="UBH69" s="1"/>
      <c r="UBI69" s="1"/>
      <c r="UBJ69" s="1"/>
      <c r="UBK69" s="1"/>
      <c r="UBL69" s="1"/>
      <c r="UBM69" s="1"/>
      <c r="UBN69" s="1"/>
      <c r="UBO69" s="1"/>
      <c r="UBP69" s="1"/>
      <c r="UBQ69" s="1"/>
      <c r="UBR69" s="1"/>
      <c r="UBS69" s="1"/>
      <c r="UBT69" s="1"/>
      <c r="UBU69" s="1"/>
      <c r="UBV69" s="1"/>
      <c r="UBW69" s="1"/>
      <c r="UBX69" s="1"/>
      <c r="UBY69" s="1"/>
      <c r="UBZ69" s="1"/>
      <c r="UCA69" s="1"/>
      <c r="UCB69" s="1"/>
      <c r="UCC69" s="1"/>
      <c r="UCD69" s="1"/>
      <c r="UCE69" s="1"/>
      <c r="UCF69" s="1"/>
      <c r="UCG69" s="1"/>
      <c r="UCH69" s="1"/>
      <c r="UCI69" s="1"/>
      <c r="UCJ69" s="1"/>
      <c r="UCK69" s="1"/>
      <c r="UCL69" s="1"/>
      <c r="UCM69" s="1"/>
      <c r="UCN69" s="1"/>
      <c r="UCO69" s="1"/>
      <c r="UCP69" s="1"/>
      <c r="UCQ69" s="1"/>
      <c r="UCR69" s="1"/>
      <c r="UCS69" s="1"/>
      <c r="UCT69" s="1"/>
      <c r="UCU69" s="1"/>
      <c r="UCV69" s="1"/>
      <c r="UCW69" s="1"/>
      <c r="UCX69" s="1"/>
      <c r="UCY69" s="1"/>
      <c r="UCZ69" s="1"/>
      <c r="UDA69" s="1"/>
      <c r="UDB69" s="1"/>
      <c r="UDC69" s="1"/>
      <c r="UDD69" s="1"/>
      <c r="UDE69" s="1"/>
      <c r="UDF69" s="1"/>
      <c r="UDG69" s="1"/>
      <c r="UDH69" s="1"/>
      <c r="UDI69" s="1"/>
      <c r="UDJ69" s="1"/>
      <c r="UDK69" s="1"/>
      <c r="UDL69" s="1"/>
      <c r="UDM69" s="1"/>
      <c r="UDN69" s="1"/>
      <c r="UDO69" s="1"/>
      <c r="UDP69" s="1"/>
      <c r="UDQ69" s="1"/>
      <c r="UDR69" s="1"/>
      <c r="UDS69" s="1"/>
      <c r="UDT69" s="1"/>
      <c r="UDU69" s="1"/>
      <c r="UDV69" s="1"/>
      <c r="UDW69" s="1"/>
      <c r="UDX69" s="1"/>
      <c r="UDY69" s="1"/>
      <c r="UDZ69" s="1"/>
      <c r="UEA69" s="1"/>
      <c r="UEB69" s="1"/>
      <c r="UEC69" s="1"/>
      <c r="UED69" s="1"/>
      <c r="UEE69" s="1"/>
      <c r="UEF69" s="1"/>
      <c r="UEG69" s="1"/>
      <c r="UEH69" s="1"/>
      <c r="UEI69" s="1"/>
      <c r="UEJ69" s="1"/>
      <c r="UEK69" s="1"/>
      <c r="UEL69" s="1"/>
      <c r="UEM69" s="1"/>
      <c r="UEN69" s="1"/>
      <c r="UEO69" s="1"/>
      <c r="UEP69" s="1"/>
      <c r="UEQ69" s="1"/>
      <c r="UER69" s="1"/>
      <c r="UES69" s="1"/>
      <c r="UET69" s="1"/>
      <c r="UEU69" s="1"/>
      <c r="UEV69" s="1"/>
      <c r="UEW69" s="1"/>
      <c r="UEX69" s="1"/>
      <c r="UEY69" s="1"/>
      <c r="UEZ69" s="1"/>
      <c r="UFA69" s="1"/>
      <c r="UFB69" s="1"/>
      <c r="UFC69" s="1"/>
      <c r="UFD69" s="1"/>
      <c r="UFE69" s="1"/>
      <c r="UFF69" s="1"/>
      <c r="UFG69" s="1"/>
      <c r="UFH69" s="1"/>
      <c r="UFI69" s="1"/>
      <c r="UFJ69" s="1"/>
      <c r="UFK69" s="1"/>
      <c r="UFL69" s="1"/>
      <c r="UFM69" s="1"/>
      <c r="UFN69" s="1"/>
      <c r="UFO69" s="1"/>
      <c r="UFP69" s="1"/>
      <c r="UFQ69" s="1"/>
      <c r="UFR69" s="1"/>
      <c r="UFS69" s="1"/>
      <c r="UFT69" s="1"/>
      <c r="UFU69" s="1"/>
      <c r="UFV69" s="1"/>
      <c r="UFW69" s="1"/>
      <c r="UFX69" s="1"/>
      <c r="UFY69" s="1"/>
      <c r="UFZ69" s="1"/>
      <c r="UGA69" s="1"/>
      <c r="UGB69" s="1"/>
      <c r="UGC69" s="1"/>
      <c r="UGD69" s="1"/>
      <c r="UGE69" s="1"/>
      <c r="UGF69" s="1"/>
      <c r="UGG69" s="1"/>
      <c r="UGH69" s="1"/>
      <c r="UGI69" s="1"/>
      <c r="UGJ69" s="1"/>
      <c r="UGK69" s="1"/>
      <c r="UGL69" s="1"/>
      <c r="UGM69" s="1"/>
      <c r="UGN69" s="1"/>
      <c r="UGO69" s="1"/>
      <c r="UGP69" s="1"/>
      <c r="UGQ69" s="1"/>
      <c r="UGR69" s="1"/>
      <c r="UGS69" s="1"/>
      <c r="UGT69" s="1"/>
      <c r="UGU69" s="1"/>
      <c r="UGV69" s="1"/>
      <c r="UGW69" s="1"/>
      <c r="UGX69" s="1"/>
      <c r="UGY69" s="1"/>
      <c r="UGZ69" s="1"/>
      <c r="UHA69" s="1"/>
      <c r="UHB69" s="1"/>
      <c r="UHC69" s="1"/>
      <c r="UHD69" s="1"/>
      <c r="UHE69" s="1"/>
      <c r="UHF69" s="1"/>
      <c r="UHG69" s="1"/>
      <c r="UHH69" s="1"/>
      <c r="UHI69" s="1"/>
      <c r="UHJ69" s="1"/>
      <c r="UHK69" s="1"/>
      <c r="UHL69" s="1"/>
      <c r="UHM69" s="1"/>
      <c r="UHN69" s="1"/>
      <c r="UHO69" s="1"/>
      <c r="UHP69" s="1"/>
      <c r="UHQ69" s="1"/>
      <c r="UHR69" s="1"/>
      <c r="UHS69" s="1"/>
      <c r="UHT69" s="1"/>
      <c r="UHU69" s="1"/>
      <c r="UHV69" s="1"/>
      <c r="UHW69" s="1"/>
      <c r="UHX69" s="1"/>
      <c r="UHY69" s="1"/>
      <c r="UHZ69" s="1"/>
      <c r="UIA69" s="1"/>
      <c r="UIB69" s="1"/>
      <c r="UIC69" s="1"/>
      <c r="UID69" s="1"/>
      <c r="UIE69" s="1"/>
      <c r="UIF69" s="1"/>
      <c r="UIG69" s="1"/>
      <c r="UIH69" s="1"/>
      <c r="UII69" s="1"/>
      <c r="UIJ69" s="1"/>
      <c r="UIK69" s="1"/>
      <c r="UIL69" s="1"/>
      <c r="UIM69" s="1"/>
      <c r="UIN69" s="1"/>
      <c r="UIO69" s="1"/>
      <c r="UIP69" s="1"/>
      <c r="UIQ69" s="1"/>
      <c r="UIR69" s="1"/>
      <c r="UIS69" s="1"/>
      <c r="UIT69" s="1"/>
      <c r="UIU69" s="1"/>
      <c r="UIV69" s="1"/>
      <c r="UIW69" s="1"/>
      <c r="UIX69" s="1"/>
      <c r="UIY69" s="1"/>
      <c r="UIZ69" s="1"/>
      <c r="UJA69" s="1"/>
      <c r="UJB69" s="1"/>
      <c r="UJC69" s="1"/>
      <c r="UJD69" s="1"/>
      <c r="UJE69" s="1"/>
      <c r="UJF69" s="1"/>
      <c r="UJG69" s="1"/>
      <c r="UJH69" s="1"/>
      <c r="UJI69" s="1"/>
      <c r="UJJ69" s="1"/>
      <c r="UJK69" s="1"/>
      <c r="UJL69" s="1"/>
      <c r="UJM69" s="1"/>
      <c r="UJN69" s="1"/>
      <c r="UJO69" s="1"/>
      <c r="UJP69" s="1"/>
      <c r="UJQ69" s="1"/>
      <c r="UJR69" s="1"/>
      <c r="UJS69" s="1"/>
      <c r="UJT69" s="1"/>
      <c r="UJU69" s="1"/>
      <c r="UJV69" s="1"/>
      <c r="UJW69" s="1"/>
      <c r="UJX69" s="1"/>
      <c r="UJY69" s="1"/>
      <c r="UJZ69" s="1"/>
      <c r="UKA69" s="1"/>
      <c r="UKB69" s="1"/>
      <c r="UKC69" s="1"/>
      <c r="UKD69" s="1"/>
      <c r="UKE69" s="1"/>
      <c r="UKF69" s="1"/>
      <c r="UKG69" s="1"/>
      <c r="UKH69" s="1"/>
      <c r="UKI69" s="1"/>
      <c r="UKJ69" s="1"/>
      <c r="UKK69" s="1"/>
      <c r="UKL69" s="1"/>
      <c r="UKM69" s="1"/>
      <c r="UKN69" s="1"/>
      <c r="UKO69" s="1"/>
      <c r="UKP69" s="1"/>
      <c r="UKQ69" s="1"/>
      <c r="UKR69" s="1"/>
      <c r="UKS69" s="1"/>
      <c r="UKT69" s="1"/>
      <c r="UKU69" s="1"/>
      <c r="UKV69" s="1"/>
      <c r="UKW69" s="1"/>
      <c r="UKX69" s="1"/>
      <c r="UKY69" s="1"/>
      <c r="UKZ69" s="1"/>
      <c r="ULA69" s="1"/>
      <c r="ULB69" s="1"/>
      <c r="ULC69" s="1"/>
      <c r="ULD69" s="1"/>
      <c r="ULE69" s="1"/>
      <c r="ULF69" s="1"/>
      <c r="ULG69" s="1"/>
      <c r="ULH69" s="1"/>
      <c r="ULI69" s="1"/>
      <c r="ULJ69" s="1"/>
      <c r="ULK69" s="1"/>
      <c r="ULL69" s="1"/>
      <c r="ULM69" s="1"/>
      <c r="ULN69" s="1"/>
      <c r="ULO69" s="1"/>
      <c r="ULP69" s="1"/>
      <c r="ULQ69" s="1"/>
      <c r="ULR69" s="1"/>
      <c r="ULS69" s="1"/>
      <c r="ULT69" s="1"/>
      <c r="ULU69" s="1"/>
      <c r="ULV69" s="1"/>
      <c r="ULW69" s="1"/>
      <c r="ULX69" s="1"/>
      <c r="ULY69" s="1"/>
      <c r="ULZ69" s="1"/>
      <c r="UMA69" s="1"/>
      <c r="UMB69" s="1"/>
      <c r="UMC69" s="1"/>
      <c r="UMD69" s="1"/>
      <c r="UME69" s="1"/>
      <c r="UMF69" s="1"/>
      <c r="UMG69" s="1"/>
      <c r="UMH69" s="1"/>
      <c r="UMI69" s="1"/>
      <c r="UMJ69" s="1"/>
      <c r="UMK69" s="1"/>
      <c r="UML69" s="1"/>
      <c r="UMM69" s="1"/>
      <c r="UMN69" s="1"/>
      <c r="UMO69" s="1"/>
      <c r="UMP69" s="1"/>
      <c r="UMQ69" s="1"/>
      <c r="UMR69" s="1"/>
      <c r="UMS69" s="1"/>
      <c r="UMT69" s="1"/>
      <c r="UMU69" s="1"/>
      <c r="UMV69" s="1"/>
      <c r="UMW69" s="1"/>
      <c r="UMX69" s="1"/>
      <c r="UMY69" s="1"/>
      <c r="UMZ69" s="1"/>
      <c r="UNA69" s="1"/>
      <c r="UNB69" s="1"/>
      <c r="UNC69" s="1"/>
      <c r="UND69" s="1"/>
      <c r="UNE69" s="1"/>
      <c r="UNF69" s="1"/>
      <c r="UNG69" s="1"/>
      <c r="UNH69" s="1"/>
      <c r="UNI69" s="1"/>
      <c r="UNJ69" s="1"/>
      <c r="UNK69" s="1"/>
      <c r="UNL69" s="1"/>
      <c r="UNM69" s="1"/>
      <c r="UNN69" s="1"/>
      <c r="UNO69" s="1"/>
      <c r="UNP69" s="1"/>
      <c r="UNQ69" s="1"/>
      <c r="UNR69" s="1"/>
      <c r="UNS69" s="1"/>
      <c r="UNT69" s="1"/>
      <c r="UNU69" s="1"/>
      <c r="UNV69" s="1"/>
      <c r="UNW69" s="1"/>
      <c r="UNX69" s="1"/>
      <c r="UNY69" s="1"/>
      <c r="UNZ69" s="1"/>
      <c r="UOA69" s="1"/>
      <c r="UOB69" s="1"/>
      <c r="UOC69" s="1"/>
      <c r="UOD69" s="1"/>
      <c r="UOE69" s="1"/>
      <c r="UOF69" s="1"/>
      <c r="UOG69" s="1"/>
      <c r="UOH69" s="1"/>
      <c r="UOI69" s="1"/>
      <c r="UOJ69" s="1"/>
      <c r="UOK69" s="1"/>
      <c r="UOL69" s="1"/>
      <c r="UOM69" s="1"/>
      <c r="UON69" s="1"/>
      <c r="UOO69" s="1"/>
      <c r="UOP69" s="1"/>
      <c r="UOQ69" s="1"/>
      <c r="UOR69" s="1"/>
      <c r="UOS69" s="1"/>
      <c r="UOT69" s="1"/>
      <c r="UOU69" s="1"/>
      <c r="UOV69" s="1"/>
      <c r="UOW69" s="1"/>
      <c r="UOX69" s="1"/>
      <c r="UOY69" s="1"/>
      <c r="UOZ69" s="1"/>
      <c r="UPA69" s="1"/>
      <c r="UPB69" s="1"/>
      <c r="UPC69" s="1"/>
      <c r="UPD69" s="1"/>
      <c r="UPE69" s="1"/>
      <c r="UPF69" s="1"/>
      <c r="UPG69" s="1"/>
      <c r="UPH69" s="1"/>
      <c r="UPI69" s="1"/>
      <c r="UPJ69" s="1"/>
      <c r="UPK69" s="1"/>
      <c r="UPL69" s="1"/>
      <c r="UPM69" s="1"/>
      <c r="UPN69" s="1"/>
      <c r="UPO69" s="1"/>
      <c r="UPP69" s="1"/>
      <c r="UPQ69" s="1"/>
      <c r="UPR69" s="1"/>
      <c r="UPS69" s="1"/>
      <c r="UPT69" s="1"/>
      <c r="UPU69" s="1"/>
      <c r="UPV69" s="1"/>
      <c r="UPW69" s="1"/>
      <c r="UPX69" s="1"/>
      <c r="UPY69" s="1"/>
      <c r="UPZ69" s="1"/>
      <c r="UQA69" s="1"/>
      <c r="UQB69" s="1"/>
      <c r="UQC69" s="1"/>
      <c r="UQD69" s="1"/>
      <c r="UQE69" s="1"/>
      <c r="UQF69" s="1"/>
      <c r="UQG69" s="1"/>
      <c r="UQH69" s="1"/>
      <c r="UQI69" s="1"/>
      <c r="UQJ69" s="1"/>
      <c r="UQK69" s="1"/>
      <c r="UQL69" s="1"/>
      <c r="UQM69" s="1"/>
      <c r="UQN69" s="1"/>
      <c r="UQO69" s="1"/>
      <c r="UQP69" s="1"/>
      <c r="UQQ69" s="1"/>
      <c r="UQR69" s="1"/>
      <c r="UQS69" s="1"/>
      <c r="UQT69" s="1"/>
      <c r="UQU69" s="1"/>
      <c r="UQV69" s="1"/>
      <c r="UQW69" s="1"/>
      <c r="UQX69" s="1"/>
      <c r="UQY69" s="1"/>
      <c r="UQZ69" s="1"/>
      <c r="URA69" s="1"/>
      <c r="URB69" s="1"/>
      <c r="URC69" s="1"/>
      <c r="URD69" s="1"/>
      <c r="URE69" s="1"/>
      <c r="URF69" s="1"/>
      <c r="URG69" s="1"/>
      <c r="URH69" s="1"/>
      <c r="URI69" s="1"/>
      <c r="URJ69" s="1"/>
      <c r="URK69" s="1"/>
      <c r="URL69" s="1"/>
      <c r="URM69" s="1"/>
      <c r="URN69" s="1"/>
      <c r="URO69" s="1"/>
      <c r="URP69" s="1"/>
      <c r="URQ69" s="1"/>
      <c r="URR69" s="1"/>
      <c r="URS69" s="1"/>
      <c r="URT69" s="1"/>
      <c r="URU69" s="1"/>
      <c r="URV69" s="1"/>
      <c r="URW69" s="1"/>
      <c r="URX69" s="1"/>
      <c r="URY69" s="1"/>
      <c r="URZ69" s="1"/>
      <c r="USA69" s="1"/>
      <c r="USB69" s="1"/>
      <c r="USC69" s="1"/>
      <c r="USD69" s="1"/>
      <c r="USE69" s="1"/>
      <c r="USF69" s="1"/>
      <c r="USG69" s="1"/>
      <c r="USH69" s="1"/>
      <c r="USI69" s="1"/>
      <c r="USJ69" s="1"/>
      <c r="USK69" s="1"/>
      <c r="USL69" s="1"/>
      <c r="USM69" s="1"/>
      <c r="USN69" s="1"/>
      <c r="USO69" s="1"/>
      <c r="USP69" s="1"/>
      <c r="USQ69" s="1"/>
      <c r="USR69" s="1"/>
      <c r="USS69" s="1"/>
      <c r="UST69" s="1"/>
      <c r="USU69" s="1"/>
      <c r="USV69" s="1"/>
      <c r="USW69" s="1"/>
      <c r="USX69" s="1"/>
      <c r="USY69" s="1"/>
      <c r="USZ69" s="1"/>
      <c r="UTA69" s="1"/>
      <c r="UTB69" s="1"/>
      <c r="UTC69" s="1"/>
      <c r="UTD69" s="1"/>
      <c r="UTE69" s="1"/>
      <c r="UTF69" s="1"/>
      <c r="UTG69" s="1"/>
      <c r="UTH69" s="1"/>
      <c r="UTI69" s="1"/>
      <c r="UTJ69" s="1"/>
      <c r="UTK69" s="1"/>
      <c r="UTL69" s="1"/>
      <c r="UTM69" s="1"/>
      <c r="UTN69" s="1"/>
      <c r="UTO69" s="1"/>
      <c r="UTP69" s="1"/>
      <c r="UTQ69" s="1"/>
      <c r="UTR69" s="1"/>
      <c r="UTS69" s="1"/>
      <c r="UTT69" s="1"/>
      <c r="UTU69" s="1"/>
      <c r="UTV69" s="1"/>
      <c r="UTW69" s="1"/>
      <c r="UTX69" s="1"/>
      <c r="UTY69" s="1"/>
      <c r="UTZ69" s="1"/>
      <c r="UUA69" s="1"/>
      <c r="UUB69" s="1"/>
      <c r="UUC69" s="1"/>
      <c r="UUD69" s="1"/>
      <c r="UUE69" s="1"/>
      <c r="UUF69" s="1"/>
      <c r="UUG69" s="1"/>
      <c r="UUH69" s="1"/>
      <c r="UUI69" s="1"/>
      <c r="UUJ69" s="1"/>
      <c r="UUK69" s="1"/>
      <c r="UUL69" s="1"/>
      <c r="UUM69" s="1"/>
      <c r="UUN69" s="1"/>
      <c r="UUO69" s="1"/>
      <c r="UUP69" s="1"/>
      <c r="UUQ69" s="1"/>
      <c r="UUR69" s="1"/>
      <c r="UUS69" s="1"/>
      <c r="UUT69" s="1"/>
      <c r="UUU69" s="1"/>
      <c r="UUV69" s="1"/>
      <c r="UUW69" s="1"/>
      <c r="UUX69" s="1"/>
      <c r="UUY69" s="1"/>
      <c r="UUZ69" s="1"/>
      <c r="UVA69" s="1"/>
      <c r="UVB69" s="1"/>
      <c r="UVC69" s="1"/>
      <c r="UVD69" s="1"/>
      <c r="UVE69" s="1"/>
      <c r="UVF69" s="1"/>
      <c r="UVG69" s="1"/>
      <c r="UVH69" s="1"/>
      <c r="UVI69" s="1"/>
      <c r="UVJ69" s="1"/>
      <c r="UVK69" s="1"/>
      <c r="UVL69" s="1"/>
      <c r="UVM69" s="1"/>
      <c r="UVN69" s="1"/>
      <c r="UVO69" s="1"/>
      <c r="UVP69" s="1"/>
      <c r="UVQ69" s="1"/>
      <c r="UVR69" s="1"/>
      <c r="UVS69" s="1"/>
      <c r="UVT69" s="1"/>
      <c r="UVU69" s="1"/>
      <c r="UVV69" s="1"/>
      <c r="UVW69" s="1"/>
      <c r="UVX69" s="1"/>
      <c r="UVY69" s="1"/>
      <c r="UVZ69" s="1"/>
      <c r="UWA69" s="1"/>
      <c r="UWB69" s="1"/>
      <c r="UWC69" s="1"/>
      <c r="UWD69" s="1"/>
      <c r="UWE69" s="1"/>
      <c r="UWF69" s="1"/>
      <c r="UWG69" s="1"/>
      <c r="UWH69" s="1"/>
      <c r="UWI69" s="1"/>
      <c r="UWJ69" s="1"/>
      <c r="UWK69" s="1"/>
      <c r="UWL69" s="1"/>
      <c r="UWM69" s="1"/>
      <c r="UWN69" s="1"/>
      <c r="UWO69" s="1"/>
      <c r="UWP69" s="1"/>
      <c r="UWQ69" s="1"/>
      <c r="UWR69" s="1"/>
      <c r="UWS69" s="1"/>
      <c r="UWT69" s="1"/>
      <c r="UWU69" s="1"/>
      <c r="UWV69" s="1"/>
      <c r="UWW69" s="1"/>
      <c r="UWX69" s="1"/>
      <c r="UWY69" s="1"/>
      <c r="UWZ69" s="1"/>
      <c r="UXA69" s="1"/>
      <c r="UXB69" s="1"/>
      <c r="UXC69" s="1"/>
      <c r="UXD69" s="1"/>
      <c r="UXE69" s="1"/>
      <c r="UXF69" s="1"/>
      <c r="UXG69" s="1"/>
      <c r="UXH69" s="1"/>
      <c r="UXI69" s="1"/>
      <c r="UXJ69" s="1"/>
      <c r="UXK69" s="1"/>
      <c r="UXL69" s="1"/>
      <c r="UXM69" s="1"/>
      <c r="UXN69" s="1"/>
      <c r="UXO69" s="1"/>
      <c r="UXP69" s="1"/>
      <c r="UXQ69" s="1"/>
      <c r="UXR69" s="1"/>
      <c r="UXS69" s="1"/>
      <c r="UXT69" s="1"/>
      <c r="UXU69" s="1"/>
      <c r="UXV69" s="1"/>
      <c r="UXW69" s="1"/>
      <c r="UXX69" s="1"/>
      <c r="UXY69" s="1"/>
      <c r="UXZ69" s="1"/>
      <c r="UYA69" s="1"/>
      <c r="UYB69" s="1"/>
      <c r="UYC69" s="1"/>
      <c r="UYD69" s="1"/>
      <c r="UYE69" s="1"/>
      <c r="UYF69" s="1"/>
      <c r="UYG69" s="1"/>
      <c r="UYH69" s="1"/>
      <c r="UYI69" s="1"/>
      <c r="UYJ69" s="1"/>
      <c r="UYK69" s="1"/>
      <c r="UYL69" s="1"/>
      <c r="UYM69" s="1"/>
      <c r="UYN69" s="1"/>
      <c r="UYO69" s="1"/>
      <c r="UYP69" s="1"/>
      <c r="UYQ69" s="1"/>
      <c r="UYR69" s="1"/>
      <c r="UYS69" s="1"/>
      <c r="UYT69" s="1"/>
      <c r="UYU69" s="1"/>
      <c r="UYV69" s="1"/>
      <c r="UYW69" s="1"/>
      <c r="UYX69" s="1"/>
      <c r="UYY69" s="1"/>
      <c r="UYZ69" s="1"/>
      <c r="UZA69" s="1"/>
      <c r="UZB69" s="1"/>
      <c r="UZC69" s="1"/>
      <c r="UZD69" s="1"/>
      <c r="UZE69" s="1"/>
      <c r="UZF69" s="1"/>
      <c r="UZG69" s="1"/>
      <c r="UZH69" s="1"/>
      <c r="UZI69" s="1"/>
      <c r="UZJ69" s="1"/>
      <c r="UZK69" s="1"/>
      <c r="UZL69" s="1"/>
      <c r="UZM69" s="1"/>
      <c r="UZN69" s="1"/>
      <c r="UZO69" s="1"/>
      <c r="UZP69" s="1"/>
      <c r="UZQ69" s="1"/>
      <c r="UZR69" s="1"/>
      <c r="UZS69" s="1"/>
      <c r="UZT69" s="1"/>
      <c r="UZU69" s="1"/>
      <c r="UZV69" s="1"/>
      <c r="UZW69" s="1"/>
      <c r="UZX69" s="1"/>
      <c r="UZY69" s="1"/>
      <c r="UZZ69" s="1"/>
      <c r="VAA69" s="1"/>
      <c r="VAB69" s="1"/>
      <c r="VAC69" s="1"/>
      <c r="VAD69" s="1"/>
      <c r="VAE69" s="1"/>
      <c r="VAF69" s="1"/>
      <c r="VAG69" s="1"/>
      <c r="VAH69" s="1"/>
      <c r="VAI69" s="1"/>
      <c r="VAJ69" s="1"/>
      <c r="VAK69" s="1"/>
      <c r="VAL69" s="1"/>
      <c r="VAM69" s="1"/>
      <c r="VAN69" s="1"/>
      <c r="VAO69" s="1"/>
      <c r="VAP69" s="1"/>
      <c r="VAQ69" s="1"/>
      <c r="VAR69" s="1"/>
      <c r="VAS69" s="1"/>
      <c r="VAT69" s="1"/>
      <c r="VAU69" s="1"/>
      <c r="VAV69" s="1"/>
      <c r="VAW69" s="1"/>
      <c r="VAX69" s="1"/>
      <c r="VAY69" s="1"/>
      <c r="VAZ69" s="1"/>
      <c r="VBA69" s="1"/>
      <c r="VBB69" s="1"/>
      <c r="VBC69" s="1"/>
      <c r="VBD69" s="1"/>
      <c r="VBE69" s="1"/>
      <c r="VBF69" s="1"/>
      <c r="VBG69" s="1"/>
      <c r="VBH69" s="1"/>
      <c r="VBI69" s="1"/>
      <c r="VBJ69" s="1"/>
      <c r="VBK69" s="1"/>
      <c r="VBL69" s="1"/>
      <c r="VBM69" s="1"/>
      <c r="VBN69" s="1"/>
      <c r="VBO69" s="1"/>
      <c r="VBP69" s="1"/>
      <c r="VBQ69" s="1"/>
      <c r="VBR69" s="1"/>
      <c r="VBS69" s="1"/>
      <c r="VBT69" s="1"/>
      <c r="VBU69" s="1"/>
      <c r="VBV69" s="1"/>
      <c r="VBW69" s="1"/>
      <c r="VBX69" s="1"/>
      <c r="VBY69" s="1"/>
      <c r="VBZ69" s="1"/>
      <c r="VCA69" s="1"/>
      <c r="VCB69" s="1"/>
      <c r="VCC69" s="1"/>
      <c r="VCD69" s="1"/>
      <c r="VCE69" s="1"/>
      <c r="VCF69" s="1"/>
      <c r="VCG69" s="1"/>
      <c r="VCH69" s="1"/>
      <c r="VCI69" s="1"/>
      <c r="VCJ69" s="1"/>
      <c r="VCK69" s="1"/>
      <c r="VCL69" s="1"/>
      <c r="VCM69" s="1"/>
      <c r="VCN69" s="1"/>
      <c r="VCO69" s="1"/>
      <c r="VCP69" s="1"/>
      <c r="VCQ69" s="1"/>
      <c r="VCR69" s="1"/>
      <c r="VCS69" s="1"/>
      <c r="VCT69" s="1"/>
      <c r="VCU69" s="1"/>
      <c r="VCV69" s="1"/>
      <c r="VCW69" s="1"/>
      <c r="VCX69" s="1"/>
      <c r="VCY69" s="1"/>
      <c r="VCZ69" s="1"/>
      <c r="VDA69" s="1"/>
      <c r="VDB69" s="1"/>
      <c r="VDC69" s="1"/>
      <c r="VDD69" s="1"/>
      <c r="VDE69" s="1"/>
      <c r="VDF69" s="1"/>
      <c r="VDG69" s="1"/>
      <c r="VDH69" s="1"/>
      <c r="VDI69" s="1"/>
      <c r="VDJ69" s="1"/>
      <c r="VDK69" s="1"/>
      <c r="VDL69" s="1"/>
      <c r="VDM69" s="1"/>
      <c r="VDN69" s="1"/>
      <c r="VDO69" s="1"/>
      <c r="VDP69" s="1"/>
      <c r="VDQ69" s="1"/>
      <c r="VDR69" s="1"/>
      <c r="VDS69" s="1"/>
      <c r="VDT69" s="1"/>
      <c r="VDU69" s="1"/>
      <c r="VDV69" s="1"/>
      <c r="VDW69" s="1"/>
      <c r="VDX69" s="1"/>
      <c r="VDY69" s="1"/>
      <c r="VDZ69" s="1"/>
      <c r="VEA69" s="1"/>
      <c r="VEB69" s="1"/>
      <c r="VEC69" s="1"/>
      <c r="VED69" s="1"/>
      <c r="VEE69" s="1"/>
      <c r="VEF69" s="1"/>
      <c r="VEG69" s="1"/>
      <c r="VEH69" s="1"/>
      <c r="VEI69" s="1"/>
      <c r="VEJ69" s="1"/>
      <c r="VEK69" s="1"/>
      <c r="VEL69" s="1"/>
      <c r="VEM69" s="1"/>
      <c r="VEN69" s="1"/>
      <c r="VEO69" s="1"/>
      <c r="VEP69" s="1"/>
      <c r="VEQ69" s="1"/>
      <c r="VER69" s="1"/>
      <c r="VES69" s="1"/>
      <c r="VET69" s="1"/>
      <c r="VEU69" s="1"/>
      <c r="VEV69" s="1"/>
      <c r="VEW69" s="1"/>
      <c r="VEX69" s="1"/>
      <c r="VEY69" s="1"/>
      <c r="VEZ69" s="1"/>
      <c r="VFA69" s="1"/>
      <c r="VFB69" s="1"/>
      <c r="VFC69" s="1"/>
      <c r="VFD69" s="1"/>
      <c r="VFE69" s="1"/>
      <c r="VFF69" s="1"/>
      <c r="VFG69" s="1"/>
      <c r="VFH69" s="1"/>
      <c r="VFI69" s="1"/>
      <c r="VFJ69" s="1"/>
      <c r="VFK69" s="1"/>
      <c r="VFL69" s="1"/>
      <c r="VFM69" s="1"/>
      <c r="VFN69" s="1"/>
      <c r="VFO69" s="1"/>
      <c r="VFP69" s="1"/>
      <c r="VFQ69" s="1"/>
      <c r="VFR69" s="1"/>
      <c r="VFS69" s="1"/>
      <c r="VFT69" s="1"/>
      <c r="VFU69" s="1"/>
      <c r="VFV69" s="1"/>
      <c r="VFW69" s="1"/>
      <c r="VFX69" s="1"/>
      <c r="VFY69" s="1"/>
      <c r="VFZ69" s="1"/>
      <c r="VGA69" s="1"/>
      <c r="VGB69" s="1"/>
      <c r="VGC69" s="1"/>
      <c r="VGD69" s="1"/>
      <c r="VGE69" s="1"/>
      <c r="VGF69" s="1"/>
      <c r="VGG69" s="1"/>
      <c r="VGH69" s="1"/>
      <c r="VGI69" s="1"/>
      <c r="VGJ69" s="1"/>
      <c r="VGK69" s="1"/>
      <c r="VGL69" s="1"/>
      <c r="VGM69" s="1"/>
      <c r="VGN69" s="1"/>
      <c r="VGO69" s="1"/>
      <c r="VGP69" s="1"/>
      <c r="VGQ69" s="1"/>
      <c r="VGR69" s="1"/>
      <c r="VGS69" s="1"/>
      <c r="VGT69" s="1"/>
      <c r="VGU69" s="1"/>
      <c r="VGV69" s="1"/>
      <c r="VGW69" s="1"/>
      <c r="VGX69" s="1"/>
      <c r="VGY69" s="1"/>
      <c r="VGZ69" s="1"/>
      <c r="VHA69" s="1"/>
      <c r="VHB69" s="1"/>
      <c r="VHC69" s="1"/>
      <c r="VHD69" s="1"/>
      <c r="VHE69" s="1"/>
      <c r="VHF69" s="1"/>
      <c r="VHG69" s="1"/>
      <c r="VHH69" s="1"/>
      <c r="VHI69" s="1"/>
      <c r="VHJ69" s="1"/>
      <c r="VHK69" s="1"/>
      <c r="VHL69" s="1"/>
      <c r="VHM69" s="1"/>
      <c r="VHN69" s="1"/>
      <c r="VHO69" s="1"/>
      <c r="VHP69" s="1"/>
      <c r="VHQ69" s="1"/>
      <c r="VHR69" s="1"/>
      <c r="VHS69" s="1"/>
      <c r="VHT69" s="1"/>
      <c r="VHU69" s="1"/>
      <c r="VHV69" s="1"/>
      <c r="VHW69" s="1"/>
      <c r="VHX69" s="1"/>
      <c r="VHY69" s="1"/>
      <c r="VHZ69" s="1"/>
      <c r="VIA69" s="1"/>
      <c r="VIB69" s="1"/>
      <c r="VIC69" s="1"/>
      <c r="VID69" s="1"/>
      <c r="VIE69" s="1"/>
      <c r="VIF69" s="1"/>
      <c r="VIG69" s="1"/>
      <c r="VIH69" s="1"/>
      <c r="VII69" s="1"/>
      <c r="VIJ69" s="1"/>
      <c r="VIK69" s="1"/>
      <c r="VIL69" s="1"/>
      <c r="VIM69" s="1"/>
      <c r="VIN69" s="1"/>
      <c r="VIO69" s="1"/>
      <c r="VIP69" s="1"/>
      <c r="VIQ69" s="1"/>
      <c r="VIR69" s="1"/>
      <c r="VIS69" s="1"/>
      <c r="VIT69" s="1"/>
      <c r="VIU69" s="1"/>
      <c r="VIV69" s="1"/>
      <c r="VIW69" s="1"/>
      <c r="VIX69" s="1"/>
      <c r="VIY69" s="1"/>
      <c r="VIZ69" s="1"/>
      <c r="VJA69" s="1"/>
      <c r="VJB69" s="1"/>
      <c r="VJC69" s="1"/>
      <c r="VJD69" s="1"/>
      <c r="VJE69" s="1"/>
      <c r="VJF69" s="1"/>
      <c r="VJG69" s="1"/>
      <c r="VJH69" s="1"/>
      <c r="VJI69" s="1"/>
      <c r="VJJ69" s="1"/>
      <c r="VJK69" s="1"/>
      <c r="VJL69" s="1"/>
      <c r="VJM69" s="1"/>
      <c r="VJN69" s="1"/>
      <c r="VJO69" s="1"/>
      <c r="VJP69" s="1"/>
      <c r="VJQ69" s="1"/>
      <c r="VJR69" s="1"/>
      <c r="VJS69" s="1"/>
      <c r="VJT69" s="1"/>
      <c r="VJU69" s="1"/>
      <c r="VJV69" s="1"/>
      <c r="VJW69" s="1"/>
      <c r="VJX69" s="1"/>
      <c r="VJY69" s="1"/>
      <c r="VJZ69" s="1"/>
      <c r="VKA69" s="1"/>
      <c r="VKB69" s="1"/>
      <c r="VKC69" s="1"/>
      <c r="VKD69" s="1"/>
      <c r="VKE69" s="1"/>
      <c r="VKF69" s="1"/>
      <c r="VKG69" s="1"/>
      <c r="VKH69" s="1"/>
      <c r="VKI69" s="1"/>
      <c r="VKJ69" s="1"/>
      <c r="VKK69" s="1"/>
      <c r="VKL69" s="1"/>
      <c r="VKM69" s="1"/>
      <c r="VKN69" s="1"/>
      <c r="VKO69" s="1"/>
      <c r="VKP69" s="1"/>
      <c r="VKQ69" s="1"/>
      <c r="VKR69" s="1"/>
      <c r="VKS69" s="1"/>
      <c r="VKT69" s="1"/>
      <c r="VKU69" s="1"/>
      <c r="VKV69" s="1"/>
      <c r="VKW69" s="1"/>
      <c r="VKX69" s="1"/>
      <c r="VKY69" s="1"/>
      <c r="VKZ69" s="1"/>
      <c r="VLA69" s="1"/>
      <c r="VLB69" s="1"/>
      <c r="VLC69" s="1"/>
      <c r="VLD69" s="1"/>
      <c r="VLE69" s="1"/>
      <c r="VLF69" s="1"/>
      <c r="VLG69" s="1"/>
      <c r="VLH69" s="1"/>
      <c r="VLI69" s="1"/>
      <c r="VLJ69" s="1"/>
      <c r="VLK69" s="1"/>
      <c r="VLL69" s="1"/>
      <c r="VLM69" s="1"/>
      <c r="VLN69" s="1"/>
      <c r="VLO69" s="1"/>
      <c r="VLP69" s="1"/>
      <c r="VLQ69" s="1"/>
      <c r="VLR69" s="1"/>
      <c r="VLS69" s="1"/>
      <c r="VLT69" s="1"/>
      <c r="VLU69" s="1"/>
      <c r="VLV69" s="1"/>
      <c r="VLW69" s="1"/>
      <c r="VLX69" s="1"/>
      <c r="VLY69" s="1"/>
      <c r="VLZ69" s="1"/>
      <c r="VMA69" s="1"/>
      <c r="VMB69" s="1"/>
      <c r="VMC69" s="1"/>
      <c r="VMD69" s="1"/>
      <c r="VME69" s="1"/>
      <c r="VMF69" s="1"/>
      <c r="VMG69" s="1"/>
      <c r="VMH69" s="1"/>
      <c r="VMI69" s="1"/>
      <c r="VMJ69" s="1"/>
      <c r="VMK69" s="1"/>
      <c r="VML69" s="1"/>
      <c r="VMM69" s="1"/>
      <c r="VMN69" s="1"/>
      <c r="VMO69" s="1"/>
      <c r="VMP69" s="1"/>
      <c r="VMQ69" s="1"/>
      <c r="VMR69" s="1"/>
      <c r="VMS69" s="1"/>
      <c r="VMT69" s="1"/>
      <c r="VMU69" s="1"/>
      <c r="VMV69" s="1"/>
      <c r="VMW69" s="1"/>
      <c r="VMX69" s="1"/>
      <c r="VMY69" s="1"/>
      <c r="VMZ69" s="1"/>
      <c r="VNA69" s="1"/>
      <c r="VNB69" s="1"/>
      <c r="VNC69" s="1"/>
      <c r="VND69" s="1"/>
      <c r="VNE69" s="1"/>
      <c r="VNF69" s="1"/>
      <c r="VNG69" s="1"/>
      <c r="VNH69" s="1"/>
      <c r="VNI69" s="1"/>
      <c r="VNJ69" s="1"/>
      <c r="VNK69" s="1"/>
      <c r="VNL69" s="1"/>
      <c r="VNM69" s="1"/>
      <c r="VNN69" s="1"/>
      <c r="VNO69" s="1"/>
      <c r="VNP69" s="1"/>
      <c r="VNQ69" s="1"/>
      <c r="VNR69" s="1"/>
      <c r="VNS69" s="1"/>
      <c r="VNT69" s="1"/>
      <c r="VNU69" s="1"/>
      <c r="VNV69" s="1"/>
      <c r="VNW69" s="1"/>
      <c r="VNX69" s="1"/>
      <c r="VNY69" s="1"/>
      <c r="VNZ69" s="1"/>
      <c r="VOA69" s="1"/>
      <c r="VOB69" s="1"/>
      <c r="VOC69" s="1"/>
      <c r="VOD69" s="1"/>
      <c r="VOE69" s="1"/>
      <c r="VOF69" s="1"/>
      <c r="VOG69" s="1"/>
      <c r="VOH69" s="1"/>
      <c r="VOI69" s="1"/>
      <c r="VOJ69" s="1"/>
      <c r="VOK69" s="1"/>
      <c r="VOL69" s="1"/>
      <c r="VOM69" s="1"/>
      <c r="VON69" s="1"/>
      <c r="VOO69" s="1"/>
      <c r="VOP69" s="1"/>
      <c r="VOQ69" s="1"/>
      <c r="VOR69" s="1"/>
      <c r="VOS69" s="1"/>
      <c r="VOT69" s="1"/>
      <c r="VOU69" s="1"/>
      <c r="VOV69" s="1"/>
      <c r="VOW69" s="1"/>
      <c r="VOX69" s="1"/>
      <c r="VOY69" s="1"/>
      <c r="VOZ69" s="1"/>
      <c r="VPA69" s="1"/>
      <c r="VPB69" s="1"/>
      <c r="VPC69" s="1"/>
      <c r="VPD69" s="1"/>
      <c r="VPE69" s="1"/>
      <c r="VPF69" s="1"/>
      <c r="VPG69" s="1"/>
      <c r="VPH69" s="1"/>
      <c r="VPI69" s="1"/>
      <c r="VPJ69" s="1"/>
      <c r="VPK69" s="1"/>
      <c r="VPL69" s="1"/>
      <c r="VPM69" s="1"/>
      <c r="VPN69" s="1"/>
      <c r="VPO69" s="1"/>
      <c r="VPP69" s="1"/>
      <c r="VPQ69" s="1"/>
      <c r="VPR69" s="1"/>
      <c r="VPS69" s="1"/>
      <c r="VPT69" s="1"/>
      <c r="VPU69" s="1"/>
      <c r="VPV69" s="1"/>
      <c r="VPW69" s="1"/>
      <c r="VPX69" s="1"/>
      <c r="VPY69" s="1"/>
      <c r="VPZ69" s="1"/>
      <c r="VQA69" s="1"/>
      <c r="VQB69" s="1"/>
      <c r="VQC69" s="1"/>
      <c r="VQD69" s="1"/>
      <c r="VQE69" s="1"/>
      <c r="VQF69" s="1"/>
      <c r="VQG69" s="1"/>
      <c r="VQH69" s="1"/>
      <c r="VQI69" s="1"/>
      <c r="VQJ69" s="1"/>
      <c r="VQK69" s="1"/>
      <c r="VQL69" s="1"/>
      <c r="VQM69" s="1"/>
      <c r="VQN69" s="1"/>
      <c r="VQO69" s="1"/>
      <c r="VQP69" s="1"/>
      <c r="VQQ69" s="1"/>
      <c r="VQR69" s="1"/>
      <c r="VQS69" s="1"/>
      <c r="VQT69" s="1"/>
      <c r="VQU69" s="1"/>
      <c r="VQV69" s="1"/>
      <c r="VQW69" s="1"/>
      <c r="VQX69" s="1"/>
      <c r="VQY69" s="1"/>
      <c r="VQZ69" s="1"/>
      <c r="VRA69" s="1"/>
      <c r="VRB69" s="1"/>
      <c r="VRC69" s="1"/>
      <c r="VRD69" s="1"/>
      <c r="VRE69" s="1"/>
      <c r="VRF69" s="1"/>
      <c r="VRG69" s="1"/>
      <c r="VRH69" s="1"/>
      <c r="VRI69" s="1"/>
      <c r="VRJ69" s="1"/>
      <c r="VRK69" s="1"/>
      <c r="VRL69" s="1"/>
      <c r="VRM69" s="1"/>
      <c r="VRN69" s="1"/>
      <c r="VRO69" s="1"/>
      <c r="VRP69" s="1"/>
      <c r="VRQ69" s="1"/>
      <c r="VRR69" s="1"/>
      <c r="VRS69" s="1"/>
      <c r="VRT69" s="1"/>
      <c r="VRU69" s="1"/>
      <c r="VRV69" s="1"/>
      <c r="VRW69" s="1"/>
      <c r="VRX69" s="1"/>
      <c r="VRY69" s="1"/>
      <c r="VRZ69" s="1"/>
      <c r="VSA69" s="1"/>
      <c r="VSB69" s="1"/>
      <c r="VSC69" s="1"/>
      <c r="VSD69" s="1"/>
      <c r="VSE69" s="1"/>
      <c r="VSF69" s="1"/>
      <c r="VSG69" s="1"/>
      <c r="VSH69" s="1"/>
      <c r="VSI69" s="1"/>
      <c r="VSJ69" s="1"/>
      <c r="VSK69" s="1"/>
      <c r="VSL69" s="1"/>
      <c r="VSM69" s="1"/>
      <c r="VSN69" s="1"/>
      <c r="VSO69" s="1"/>
      <c r="VSP69" s="1"/>
      <c r="VSQ69" s="1"/>
      <c r="VSR69" s="1"/>
      <c r="VSS69" s="1"/>
      <c r="VST69" s="1"/>
      <c r="VSU69" s="1"/>
      <c r="VSV69" s="1"/>
      <c r="VSW69" s="1"/>
      <c r="VSX69" s="1"/>
      <c r="VSY69" s="1"/>
      <c r="VSZ69" s="1"/>
      <c r="VTA69" s="1"/>
      <c r="VTB69" s="1"/>
      <c r="VTC69" s="1"/>
      <c r="VTD69" s="1"/>
      <c r="VTE69" s="1"/>
      <c r="VTF69" s="1"/>
      <c r="VTG69" s="1"/>
      <c r="VTH69" s="1"/>
      <c r="VTI69" s="1"/>
      <c r="VTJ69" s="1"/>
      <c r="VTK69" s="1"/>
      <c r="VTL69" s="1"/>
      <c r="VTM69" s="1"/>
      <c r="VTN69" s="1"/>
      <c r="VTO69" s="1"/>
      <c r="VTP69" s="1"/>
      <c r="VTQ69" s="1"/>
      <c r="VTR69" s="1"/>
      <c r="VTS69" s="1"/>
      <c r="VTT69" s="1"/>
      <c r="VTU69" s="1"/>
      <c r="VTV69" s="1"/>
      <c r="VTW69" s="1"/>
      <c r="VTX69" s="1"/>
      <c r="VTY69" s="1"/>
      <c r="VTZ69" s="1"/>
      <c r="VUA69" s="1"/>
      <c r="VUB69" s="1"/>
      <c r="VUC69" s="1"/>
      <c r="VUD69" s="1"/>
      <c r="VUE69" s="1"/>
      <c r="VUF69" s="1"/>
      <c r="VUG69" s="1"/>
      <c r="VUH69" s="1"/>
      <c r="VUI69" s="1"/>
      <c r="VUJ69" s="1"/>
      <c r="VUK69" s="1"/>
      <c r="VUL69" s="1"/>
      <c r="VUM69" s="1"/>
      <c r="VUN69" s="1"/>
      <c r="VUO69" s="1"/>
      <c r="VUP69" s="1"/>
      <c r="VUQ69" s="1"/>
      <c r="VUR69" s="1"/>
      <c r="VUS69" s="1"/>
      <c r="VUT69" s="1"/>
      <c r="VUU69" s="1"/>
      <c r="VUV69" s="1"/>
      <c r="VUW69" s="1"/>
      <c r="VUX69" s="1"/>
      <c r="VUY69" s="1"/>
      <c r="VUZ69" s="1"/>
      <c r="VVA69" s="1"/>
      <c r="VVB69" s="1"/>
      <c r="VVC69" s="1"/>
      <c r="VVD69" s="1"/>
      <c r="VVE69" s="1"/>
      <c r="VVF69" s="1"/>
      <c r="VVG69" s="1"/>
      <c r="VVH69" s="1"/>
      <c r="VVI69" s="1"/>
      <c r="VVJ69" s="1"/>
      <c r="VVK69" s="1"/>
      <c r="VVL69" s="1"/>
      <c r="VVM69" s="1"/>
      <c r="VVN69" s="1"/>
      <c r="VVO69" s="1"/>
      <c r="VVP69" s="1"/>
      <c r="VVQ69" s="1"/>
      <c r="VVR69" s="1"/>
      <c r="VVS69" s="1"/>
      <c r="VVT69" s="1"/>
      <c r="VVU69" s="1"/>
      <c r="VVV69" s="1"/>
      <c r="VVW69" s="1"/>
      <c r="VVX69" s="1"/>
      <c r="VVY69" s="1"/>
      <c r="VVZ69" s="1"/>
      <c r="VWA69" s="1"/>
      <c r="VWB69" s="1"/>
      <c r="VWC69" s="1"/>
      <c r="VWD69" s="1"/>
      <c r="VWE69" s="1"/>
      <c r="VWF69" s="1"/>
      <c r="VWG69" s="1"/>
      <c r="VWH69" s="1"/>
      <c r="VWI69" s="1"/>
      <c r="VWJ69" s="1"/>
      <c r="VWK69" s="1"/>
      <c r="VWL69" s="1"/>
      <c r="VWM69" s="1"/>
      <c r="VWN69" s="1"/>
      <c r="VWO69" s="1"/>
      <c r="VWP69" s="1"/>
      <c r="VWQ69" s="1"/>
      <c r="VWR69" s="1"/>
      <c r="VWS69" s="1"/>
      <c r="VWT69" s="1"/>
      <c r="VWU69" s="1"/>
      <c r="VWV69" s="1"/>
      <c r="VWW69" s="1"/>
      <c r="VWX69" s="1"/>
      <c r="VWY69" s="1"/>
      <c r="VWZ69" s="1"/>
      <c r="VXA69" s="1"/>
      <c r="VXB69" s="1"/>
      <c r="VXC69" s="1"/>
      <c r="VXD69" s="1"/>
      <c r="VXE69" s="1"/>
      <c r="VXF69" s="1"/>
      <c r="VXG69" s="1"/>
      <c r="VXH69" s="1"/>
      <c r="VXI69" s="1"/>
      <c r="VXJ69" s="1"/>
      <c r="VXK69" s="1"/>
      <c r="VXL69" s="1"/>
      <c r="VXM69" s="1"/>
      <c r="VXN69" s="1"/>
      <c r="VXO69" s="1"/>
      <c r="VXP69" s="1"/>
      <c r="VXQ69" s="1"/>
      <c r="VXR69" s="1"/>
      <c r="VXS69" s="1"/>
      <c r="VXT69" s="1"/>
      <c r="VXU69" s="1"/>
      <c r="VXV69" s="1"/>
      <c r="VXW69" s="1"/>
      <c r="VXX69" s="1"/>
      <c r="VXY69" s="1"/>
      <c r="VXZ69" s="1"/>
      <c r="VYA69" s="1"/>
      <c r="VYB69" s="1"/>
      <c r="VYC69" s="1"/>
      <c r="VYD69" s="1"/>
      <c r="VYE69" s="1"/>
      <c r="VYF69" s="1"/>
      <c r="VYG69" s="1"/>
      <c r="VYH69" s="1"/>
      <c r="VYI69" s="1"/>
      <c r="VYJ69" s="1"/>
      <c r="VYK69" s="1"/>
      <c r="VYL69" s="1"/>
      <c r="VYM69" s="1"/>
      <c r="VYN69" s="1"/>
      <c r="VYO69" s="1"/>
      <c r="VYP69" s="1"/>
      <c r="VYQ69" s="1"/>
      <c r="VYR69" s="1"/>
      <c r="VYS69" s="1"/>
      <c r="VYT69" s="1"/>
      <c r="VYU69" s="1"/>
      <c r="VYV69" s="1"/>
      <c r="VYW69" s="1"/>
      <c r="VYX69" s="1"/>
      <c r="VYY69" s="1"/>
      <c r="VYZ69" s="1"/>
      <c r="VZA69" s="1"/>
      <c r="VZB69" s="1"/>
      <c r="VZC69" s="1"/>
      <c r="VZD69" s="1"/>
      <c r="VZE69" s="1"/>
      <c r="VZF69" s="1"/>
      <c r="VZG69" s="1"/>
      <c r="VZH69" s="1"/>
      <c r="VZI69" s="1"/>
      <c r="VZJ69" s="1"/>
      <c r="VZK69" s="1"/>
      <c r="VZL69" s="1"/>
      <c r="VZM69" s="1"/>
      <c r="VZN69" s="1"/>
      <c r="VZO69" s="1"/>
      <c r="VZP69" s="1"/>
      <c r="VZQ69" s="1"/>
      <c r="VZR69" s="1"/>
      <c r="VZS69" s="1"/>
      <c r="VZT69" s="1"/>
      <c r="VZU69" s="1"/>
      <c r="VZV69" s="1"/>
      <c r="VZW69" s="1"/>
      <c r="VZX69" s="1"/>
      <c r="VZY69" s="1"/>
      <c r="VZZ69" s="1"/>
      <c r="WAA69" s="1"/>
      <c r="WAB69" s="1"/>
      <c r="WAC69" s="1"/>
      <c r="WAD69" s="1"/>
      <c r="WAE69" s="1"/>
      <c r="WAF69" s="1"/>
      <c r="WAG69" s="1"/>
      <c r="WAH69" s="1"/>
      <c r="WAI69" s="1"/>
      <c r="WAJ69" s="1"/>
      <c r="WAK69" s="1"/>
      <c r="WAL69" s="1"/>
      <c r="WAM69" s="1"/>
      <c r="WAN69" s="1"/>
      <c r="WAO69" s="1"/>
      <c r="WAP69" s="1"/>
      <c r="WAQ69" s="1"/>
      <c r="WAR69" s="1"/>
      <c r="WAS69" s="1"/>
      <c r="WAT69" s="1"/>
      <c r="WAU69" s="1"/>
      <c r="WAV69" s="1"/>
      <c r="WAW69" s="1"/>
      <c r="WAX69" s="1"/>
      <c r="WAY69" s="1"/>
      <c r="WAZ69" s="1"/>
      <c r="WBA69" s="1"/>
      <c r="WBB69" s="1"/>
      <c r="WBC69" s="1"/>
      <c r="WBD69" s="1"/>
      <c r="WBE69" s="1"/>
      <c r="WBF69" s="1"/>
      <c r="WBG69" s="1"/>
      <c r="WBH69" s="1"/>
      <c r="WBI69" s="1"/>
      <c r="WBJ69" s="1"/>
      <c r="WBK69" s="1"/>
      <c r="WBL69" s="1"/>
      <c r="WBM69" s="1"/>
      <c r="WBN69" s="1"/>
      <c r="WBO69" s="1"/>
      <c r="WBP69" s="1"/>
      <c r="WBQ69" s="1"/>
      <c r="WBR69" s="1"/>
      <c r="WBS69" s="1"/>
      <c r="WBT69" s="1"/>
      <c r="WBU69" s="1"/>
      <c r="WBV69" s="1"/>
      <c r="WBW69" s="1"/>
      <c r="WBX69" s="1"/>
      <c r="WBY69" s="1"/>
      <c r="WBZ69" s="1"/>
      <c r="WCA69" s="1"/>
      <c r="WCB69" s="1"/>
      <c r="WCC69" s="1"/>
      <c r="WCD69" s="1"/>
      <c r="WCE69" s="1"/>
      <c r="WCF69" s="1"/>
      <c r="WCG69" s="1"/>
      <c r="WCH69" s="1"/>
      <c r="WCI69" s="1"/>
      <c r="WCJ69" s="1"/>
      <c r="WCK69" s="1"/>
      <c r="WCL69" s="1"/>
      <c r="WCM69" s="1"/>
      <c r="WCN69" s="1"/>
      <c r="WCO69" s="1"/>
      <c r="WCP69" s="1"/>
      <c r="WCQ69" s="1"/>
      <c r="WCR69" s="1"/>
      <c r="WCS69" s="1"/>
      <c r="WCT69" s="1"/>
      <c r="WCU69" s="1"/>
      <c r="WCV69" s="1"/>
      <c r="WCW69" s="1"/>
      <c r="WCX69" s="1"/>
      <c r="WCY69" s="1"/>
      <c r="WCZ69" s="1"/>
      <c r="WDA69" s="1"/>
      <c r="WDB69" s="1"/>
      <c r="WDC69" s="1"/>
      <c r="WDD69" s="1"/>
      <c r="WDE69" s="1"/>
      <c r="WDF69" s="1"/>
      <c r="WDG69" s="1"/>
      <c r="WDH69" s="1"/>
      <c r="WDI69" s="1"/>
      <c r="WDJ69" s="1"/>
      <c r="WDK69" s="1"/>
      <c r="WDL69" s="1"/>
      <c r="WDM69" s="1"/>
      <c r="WDN69" s="1"/>
      <c r="WDO69" s="1"/>
      <c r="WDP69" s="1"/>
      <c r="WDQ69" s="1"/>
      <c r="WDR69" s="1"/>
      <c r="WDS69" s="1"/>
      <c r="WDT69" s="1"/>
      <c r="WDU69" s="1"/>
      <c r="WDV69" s="1"/>
      <c r="WDW69" s="1"/>
      <c r="WDX69" s="1"/>
      <c r="WDY69" s="1"/>
      <c r="WDZ69" s="1"/>
      <c r="WEA69" s="1"/>
      <c r="WEB69" s="1"/>
      <c r="WEC69" s="1"/>
      <c r="WED69" s="1"/>
      <c r="WEE69" s="1"/>
      <c r="WEF69" s="1"/>
      <c r="WEG69" s="1"/>
      <c r="WEH69" s="1"/>
      <c r="WEI69" s="1"/>
      <c r="WEJ69" s="1"/>
      <c r="WEK69" s="1"/>
      <c r="WEL69" s="1"/>
      <c r="WEM69" s="1"/>
      <c r="WEN69" s="1"/>
      <c r="WEO69" s="1"/>
      <c r="WEP69" s="1"/>
      <c r="WEQ69" s="1"/>
      <c r="WER69" s="1"/>
      <c r="WES69" s="1"/>
      <c r="WET69" s="1"/>
      <c r="WEU69" s="1"/>
      <c r="WEV69" s="1"/>
      <c r="WEW69" s="1"/>
      <c r="WEX69" s="1"/>
      <c r="WEY69" s="1"/>
      <c r="WEZ69" s="1"/>
      <c r="WFA69" s="1"/>
      <c r="WFB69" s="1"/>
      <c r="WFC69" s="1"/>
      <c r="WFD69" s="1"/>
      <c r="WFE69" s="1"/>
      <c r="WFF69" s="1"/>
      <c r="WFG69" s="1"/>
      <c r="WFH69" s="1"/>
      <c r="WFI69" s="1"/>
      <c r="WFJ69" s="1"/>
      <c r="WFK69" s="1"/>
      <c r="WFL69" s="1"/>
      <c r="WFM69" s="1"/>
      <c r="WFN69" s="1"/>
      <c r="WFO69" s="1"/>
      <c r="WFP69" s="1"/>
      <c r="WFQ69" s="1"/>
      <c r="WFR69" s="1"/>
      <c r="WFS69" s="1"/>
      <c r="WFT69" s="1"/>
      <c r="WFU69" s="1"/>
      <c r="WFV69" s="1"/>
      <c r="WFW69" s="1"/>
      <c r="WFX69" s="1"/>
      <c r="WFY69" s="1"/>
      <c r="WFZ69" s="1"/>
      <c r="WGA69" s="1"/>
      <c r="WGB69" s="1"/>
      <c r="WGC69" s="1"/>
      <c r="WGD69" s="1"/>
      <c r="WGE69" s="1"/>
      <c r="WGF69" s="1"/>
      <c r="WGG69" s="1"/>
      <c r="WGH69" s="1"/>
      <c r="WGI69" s="1"/>
      <c r="WGJ69" s="1"/>
      <c r="WGK69" s="1"/>
      <c r="WGL69" s="1"/>
      <c r="WGM69" s="1"/>
      <c r="WGN69" s="1"/>
      <c r="WGO69" s="1"/>
      <c r="WGP69" s="1"/>
      <c r="WGQ69" s="1"/>
      <c r="WGR69" s="1"/>
      <c r="WGS69" s="1"/>
      <c r="WGT69" s="1"/>
      <c r="WGU69" s="1"/>
      <c r="WGV69" s="1"/>
      <c r="WGW69" s="1"/>
      <c r="WGX69" s="1"/>
      <c r="WGY69" s="1"/>
      <c r="WGZ69" s="1"/>
      <c r="WHA69" s="1"/>
      <c r="WHB69" s="1"/>
      <c r="WHC69" s="1"/>
      <c r="WHD69" s="1"/>
      <c r="WHE69" s="1"/>
      <c r="WHF69" s="1"/>
      <c r="WHG69" s="1"/>
      <c r="WHH69" s="1"/>
      <c r="WHI69" s="1"/>
      <c r="WHJ69" s="1"/>
      <c r="WHK69" s="1"/>
      <c r="WHL69" s="1"/>
      <c r="WHM69" s="1"/>
      <c r="WHN69" s="1"/>
      <c r="WHO69" s="1"/>
      <c r="WHP69" s="1"/>
      <c r="WHQ69" s="1"/>
      <c r="WHR69" s="1"/>
      <c r="WHS69" s="1"/>
      <c r="WHT69" s="1"/>
      <c r="WHU69" s="1"/>
      <c r="WHV69" s="1"/>
      <c r="WHW69" s="1"/>
      <c r="WHX69" s="1"/>
      <c r="WHY69" s="1"/>
      <c r="WHZ69" s="1"/>
      <c r="WIA69" s="1"/>
      <c r="WIB69" s="1"/>
      <c r="WIC69" s="1"/>
      <c r="WID69" s="1"/>
      <c r="WIE69" s="1"/>
      <c r="WIF69" s="1"/>
      <c r="WIG69" s="1"/>
      <c r="WIH69" s="1"/>
      <c r="WII69" s="1"/>
      <c r="WIJ69" s="1"/>
      <c r="WIK69" s="1"/>
      <c r="WIL69" s="1"/>
      <c r="WIM69" s="1"/>
      <c r="WIN69" s="1"/>
      <c r="WIO69" s="1"/>
      <c r="WIP69" s="1"/>
      <c r="WIQ69" s="1"/>
      <c r="WIR69" s="1"/>
      <c r="WIS69" s="1"/>
      <c r="WIT69" s="1"/>
      <c r="WIU69" s="1"/>
      <c r="WIV69" s="1"/>
      <c r="WIW69" s="1"/>
      <c r="WIX69" s="1"/>
      <c r="WIY69" s="1"/>
      <c r="WIZ69" s="1"/>
      <c r="WJA69" s="1"/>
      <c r="WJB69" s="1"/>
      <c r="WJC69" s="1"/>
      <c r="WJD69" s="1"/>
      <c r="WJE69" s="1"/>
      <c r="WJF69" s="1"/>
      <c r="WJG69" s="1"/>
      <c r="WJH69" s="1"/>
      <c r="WJI69" s="1"/>
      <c r="WJJ69" s="1"/>
      <c r="WJK69" s="1"/>
      <c r="WJL69" s="1"/>
      <c r="WJM69" s="1"/>
      <c r="WJN69" s="1"/>
      <c r="WJO69" s="1"/>
      <c r="WJP69" s="1"/>
      <c r="WJQ69" s="1"/>
      <c r="WJR69" s="1"/>
      <c r="WJS69" s="1"/>
      <c r="WJT69" s="1"/>
      <c r="WJU69" s="1"/>
      <c r="WJV69" s="1"/>
      <c r="WJW69" s="1"/>
      <c r="WJX69" s="1"/>
      <c r="WJY69" s="1"/>
      <c r="WJZ69" s="1"/>
      <c r="WKA69" s="1"/>
      <c r="WKB69" s="1"/>
      <c r="WKC69" s="1"/>
      <c r="WKD69" s="1"/>
      <c r="WKE69" s="1"/>
      <c r="WKF69" s="1"/>
      <c r="WKG69" s="1"/>
      <c r="WKH69" s="1"/>
      <c r="WKI69" s="1"/>
      <c r="WKJ69" s="1"/>
      <c r="WKK69" s="1"/>
      <c r="WKL69" s="1"/>
      <c r="WKM69" s="1"/>
      <c r="WKN69" s="1"/>
      <c r="WKO69" s="1"/>
      <c r="WKP69" s="1"/>
      <c r="WKQ69" s="1"/>
      <c r="WKR69" s="1"/>
      <c r="WKS69" s="1"/>
      <c r="WKT69" s="1"/>
      <c r="WKU69" s="1"/>
      <c r="WKV69" s="1"/>
      <c r="WKW69" s="1"/>
      <c r="WKX69" s="1"/>
      <c r="WKY69" s="1"/>
      <c r="WKZ69" s="1"/>
      <c r="WLA69" s="1"/>
      <c r="WLB69" s="1"/>
      <c r="WLC69" s="1"/>
      <c r="WLD69" s="1"/>
      <c r="WLE69" s="1"/>
      <c r="WLF69" s="1"/>
      <c r="WLG69" s="1"/>
      <c r="WLH69" s="1"/>
      <c r="WLI69" s="1"/>
      <c r="WLJ69" s="1"/>
      <c r="WLK69" s="1"/>
      <c r="WLL69" s="1"/>
      <c r="WLM69" s="1"/>
      <c r="WLN69" s="1"/>
      <c r="WLO69" s="1"/>
      <c r="WLP69" s="1"/>
      <c r="WLQ69" s="1"/>
      <c r="WLR69" s="1"/>
      <c r="WLS69" s="1"/>
      <c r="WLT69" s="1"/>
      <c r="WLU69" s="1"/>
      <c r="WLV69" s="1"/>
      <c r="WLW69" s="1"/>
      <c r="WLX69" s="1"/>
      <c r="WLY69" s="1"/>
      <c r="WLZ69" s="1"/>
      <c r="WMA69" s="1"/>
      <c r="WMB69" s="1"/>
      <c r="WMC69" s="1"/>
      <c r="WMD69" s="1"/>
      <c r="WME69" s="1"/>
      <c r="WMF69" s="1"/>
      <c r="WMG69" s="1"/>
      <c r="WMH69" s="1"/>
      <c r="WMI69" s="1"/>
      <c r="WMJ69" s="1"/>
      <c r="WMK69" s="1"/>
      <c r="WML69" s="1"/>
      <c r="WMM69" s="1"/>
      <c r="WMN69" s="1"/>
      <c r="WMO69" s="1"/>
      <c r="WMP69" s="1"/>
      <c r="WMQ69" s="1"/>
      <c r="WMR69" s="1"/>
      <c r="WMS69" s="1"/>
      <c r="WMT69" s="1"/>
      <c r="WMU69" s="1"/>
      <c r="WMV69" s="1"/>
      <c r="WMW69" s="1"/>
      <c r="WMX69" s="1"/>
      <c r="WMY69" s="1"/>
      <c r="WMZ69" s="1"/>
      <c r="WNA69" s="1"/>
      <c r="WNB69" s="1"/>
      <c r="WNC69" s="1"/>
      <c r="WND69" s="1"/>
      <c r="WNE69" s="1"/>
      <c r="WNF69" s="1"/>
      <c r="WNG69" s="1"/>
      <c r="WNH69" s="1"/>
      <c r="WNI69" s="1"/>
      <c r="WNJ69" s="1"/>
      <c r="WNK69" s="1"/>
      <c r="WNL69" s="1"/>
      <c r="WNM69" s="1"/>
      <c r="WNN69" s="1"/>
      <c r="WNO69" s="1"/>
      <c r="WNP69" s="1"/>
      <c r="WNQ69" s="1"/>
      <c r="WNR69" s="1"/>
      <c r="WNS69" s="1"/>
      <c r="WNT69" s="1"/>
      <c r="WNU69" s="1"/>
      <c r="WNV69" s="1"/>
      <c r="WNW69" s="1"/>
      <c r="WNX69" s="1"/>
      <c r="WNY69" s="1"/>
      <c r="WNZ69" s="1"/>
      <c r="WOA69" s="1"/>
      <c r="WOB69" s="1"/>
      <c r="WOC69" s="1"/>
      <c r="WOD69" s="1"/>
      <c r="WOE69" s="1"/>
      <c r="WOF69" s="1"/>
      <c r="WOG69" s="1"/>
      <c r="WOH69" s="1"/>
      <c r="WOI69" s="1"/>
      <c r="WOJ69" s="1"/>
      <c r="WOK69" s="1"/>
      <c r="WOL69" s="1"/>
      <c r="WOM69" s="1"/>
      <c r="WON69" s="1"/>
      <c r="WOO69" s="1"/>
      <c r="WOP69" s="1"/>
      <c r="WOQ69" s="1"/>
      <c r="WOR69" s="1"/>
      <c r="WOS69" s="1"/>
      <c r="WOT69" s="1"/>
      <c r="WOU69" s="1"/>
      <c r="WOV69" s="1"/>
      <c r="WOW69" s="1"/>
      <c r="WOX69" s="1"/>
      <c r="WOY69" s="1"/>
      <c r="WOZ69" s="1"/>
      <c r="WPA69" s="1"/>
      <c r="WPB69" s="1"/>
      <c r="WPC69" s="1"/>
      <c r="WPD69" s="1"/>
      <c r="WPE69" s="1"/>
      <c r="WPF69" s="1"/>
      <c r="WPG69" s="1"/>
      <c r="WPH69" s="1"/>
      <c r="WPI69" s="1"/>
      <c r="WPJ69" s="1"/>
      <c r="WPK69" s="1"/>
      <c r="WPL69" s="1"/>
      <c r="WPM69" s="1"/>
      <c r="WPN69" s="1"/>
      <c r="WPO69" s="1"/>
      <c r="WPP69" s="1"/>
      <c r="WPQ69" s="1"/>
      <c r="WPR69" s="1"/>
      <c r="WPS69" s="1"/>
      <c r="WPT69" s="1"/>
      <c r="WPU69" s="1"/>
      <c r="WPV69" s="1"/>
      <c r="WPW69" s="1"/>
      <c r="WPX69" s="1"/>
      <c r="WPY69" s="1"/>
      <c r="WPZ69" s="1"/>
      <c r="WQA69" s="1"/>
      <c r="WQB69" s="1"/>
      <c r="WQC69" s="1"/>
      <c r="WQD69" s="1"/>
      <c r="WQE69" s="1"/>
      <c r="WQF69" s="1"/>
      <c r="WQG69" s="1"/>
      <c r="WQH69" s="1"/>
      <c r="WQI69" s="1"/>
      <c r="WQJ69" s="1"/>
      <c r="WQK69" s="1"/>
      <c r="WQL69" s="1"/>
      <c r="WQM69" s="1"/>
      <c r="WQN69" s="1"/>
      <c r="WQO69" s="1"/>
      <c r="WQP69" s="1"/>
      <c r="WQQ69" s="1"/>
      <c r="WQR69" s="1"/>
      <c r="WQS69" s="1"/>
      <c r="WQT69" s="1"/>
      <c r="WQU69" s="1"/>
      <c r="WQV69" s="1"/>
      <c r="WQW69" s="1"/>
      <c r="WQX69" s="1"/>
      <c r="WQY69" s="1"/>
      <c r="WQZ69" s="1"/>
      <c r="WRA69" s="1"/>
      <c r="WRB69" s="1"/>
      <c r="WRC69" s="1"/>
      <c r="WRD69" s="1"/>
      <c r="WRE69" s="1"/>
      <c r="WRF69" s="1"/>
      <c r="WRG69" s="1"/>
      <c r="WRH69" s="1"/>
      <c r="WRI69" s="1"/>
      <c r="WRJ69" s="1"/>
      <c r="WRK69" s="1"/>
      <c r="WRL69" s="1"/>
      <c r="WRM69" s="1"/>
      <c r="WRN69" s="1"/>
      <c r="WRO69" s="1"/>
      <c r="WRP69" s="1"/>
      <c r="WRQ69" s="1"/>
      <c r="WRR69" s="1"/>
      <c r="WRS69" s="1"/>
      <c r="WRT69" s="1"/>
      <c r="WRU69" s="1"/>
      <c r="WRV69" s="1"/>
      <c r="WRW69" s="1"/>
      <c r="WRX69" s="1"/>
      <c r="WRY69" s="1"/>
      <c r="WRZ69" s="1"/>
      <c r="WSA69" s="1"/>
      <c r="WSB69" s="1"/>
      <c r="WSC69" s="1"/>
      <c r="WSD69" s="1"/>
      <c r="WSE69" s="1"/>
      <c r="WSF69" s="1"/>
      <c r="WSG69" s="1"/>
      <c r="WSH69" s="1"/>
      <c r="WSI69" s="1"/>
      <c r="WSJ69" s="1"/>
      <c r="WSK69" s="1"/>
      <c r="WSL69" s="1"/>
      <c r="WSM69" s="1"/>
      <c r="WSN69" s="1"/>
      <c r="WSO69" s="1"/>
      <c r="WSP69" s="1"/>
      <c r="WSQ69" s="1"/>
      <c r="WSR69" s="1"/>
      <c r="WSS69" s="1"/>
      <c r="WST69" s="1"/>
      <c r="WSU69" s="1"/>
      <c r="WSV69" s="1"/>
      <c r="WSW69" s="1"/>
      <c r="WSX69" s="1"/>
      <c r="WSY69" s="1"/>
      <c r="WSZ69" s="1"/>
      <c r="WTA69" s="1"/>
      <c r="WTB69" s="1"/>
      <c r="WTC69" s="1"/>
      <c r="WTD69" s="1"/>
      <c r="WTE69" s="1"/>
      <c r="WTF69" s="1"/>
      <c r="WTG69" s="1"/>
      <c r="WTH69" s="1"/>
      <c r="WTI69" s="1"/>
      <c r="WTJ69" s="1"/>
      <c r="WTK69" s="1"/>
      <c r="WTL69" s="1"/>
      <c r="WTM69" s="1"/>
      <c r="WTN69" s="1"/>
      <c r="WTO69" s="1"/>
      <c r="WTP69" s="1"/>
      <c r="WTQ69" s="1"/>
      <c r="WTR69" s="1"/>
      <c r="WTS69" s="1"/>
      <c r="WTT69" s="1"/>
      <c r="WTU69" s="1"/>
      <c r="WTV69" s="1"/>
      <c r="WTW69" s="1"/>
      <c r="WTX69" s="1"/>
      <c r="WTY69" s="1"/>
      <c r="WTZ69" s="1"/>
      <c r="WUA69" s="1"/>
      <c r="WUB69" s="1"/>
      <c r="WUC69" s="1"/>
      <c r="WUD69" s="1"/>
      <c r="WUE69" s="1"/>
      <c r="WUF69" s="1"/>
      <c r="WUG69" s="1"/>
      <c r="WUH69" s="1"/>
      <c r="WUI69" s="1"/>
      <c r="WUJ69" s="1"/>
      <c r="WUK69" s="1"/>
      <c r="WUL69" s="1"/>
      <c r="WUM69" s="1"/>
      <c r="WUN69" s="1"/>
      <c r="WUO69" s="1"/>
      <c r="WUP69" s="1"/>
      <c r="WUQ69" s="1"/>
      <c r="WUR69" s="1"/>
      <c r="WUS69" s="1"/>
      <c r="WUT69" s="1"/>
      <c r="WUU69" s="1"/>
      <c r="WUV69" s="1"/>
      <c r="WUW69" s="1"/>
      <c r="WUX69" s="1"/>
      <c r="WUY69" s="1"/>
      <c r="WUZ69" s="1"/>
      <c r="WVA69" s="1"/>
      <c r="WVB69" s="1"/>
      <c r="WVC69" s="1"/>
      <c r="WVD69" s="1"/>
      <c r="WVE69" s="1"/>
      <c r="WVF69" s="1"/>
      <c r="WVG69" s="1"/>
      <c r="WVH69" s="1"/>
      <c r="WVI69" s="1"/>
      <c r="WVJ69" s="1"/>
      <c r="WVK69" s="1"/>
      <c r="WVL69" s="1"/>
      <c r="WVM69" s="1"/>
      <c r="WVN69" s="1"/>
      <c r="WVO69" s="1"/>
      <c r="WVP69" s="1"/>
      <c r="WVQ69" s="1"/>
      <c r="WVR69" s="1"/>
      <c r="WVS69" s="1"/>
      <c r="WVT69" s="1"/>
      <c r="WVU69" s="1"/>
      <c r="WVV69" s="1"/>
      <c r="WVW69" s="1"/>
      <c r="WVX69" s="1"/>
      <c r="WVY69" s="1"/>
      <c r="WVZ69" s="1"/>
      <c r="WWA69" s="1"/>
      <c r="WWB69" s="1"/>
      <c r="WWC69" s="1"/>
      <c r="WWD69" s="1"/>
      <c r="WWE69" s="1"/>
      <c r="WWF69" s="1"/>
      <c r="WWG69" s="1"/>
      <c r="WWH69" s="1"/>
      <c r="WWI69" s="1"/>
      <c r="WWJ69" s="1"/>
      <c r="WWK69" s="1"/>
      <c r="WWL69" s="1"/>
      <c r="WWM69" s="1"/>
      <c r="WWN69" s="1"/>
      <c r="WWO69" s="1"/>
      <c r="WWP69" s="1"/>
      <c r="WWQ69" s="1"/>
      <c r="WWR69" s="1"/>
      <c r="WWS69" s="1"/>
      <c r="WWT69" s="1"/>
      <c r="WWU69" s="1"/>
      <c r="WWV69" s="1"/>
      <c r="WWW69" s="1"/>
      <c r="WWX69" s="1"/>
      <c r="WWY69" s="1"/>
      <c r="WWZ69" s="1"/>
      <c r="WXA69" s="1"/>
      <c r="WXB69" s="1"/>
      <c r="WXC69" s="1"/>
      <c r="WXD69" s="1"/>
      <c r="WXE69" s="1"/>
      <c r="WXF69" s="1"/>
      <c r="WXG69" s="1"/>
      <c r="WXH69" s="1"/>
      <c r="WXI69" s="1"/>
      <c r="WXJ69" s="1"/>
      <c r="WXK69" s="1"/>
      <c r="WXL69" s="1"/>
      <c r="WXM69" s="1"/>
      <c r="WXN69" s="1"/>
      <c r="WXO69" s="1"/>
      <c r="WXP69" s="1"/>
      <c r="WXQ69" s="1"/>
      <c r="WXR69" s="1"/>
      <c r="WXS69" s="1"/>
      <c r="WXT69" s="1"/>
      <c r="WXU69" s="1"/>
      <c r="WXV69" s="1"/>
      <c r="WXW69" s="1"/>
      <c r="WXX69" s="1"/>
      <c r="WXY69" s="1"/>
      <c r="WXZ69" s="1"/>
      <c r="WYA69" s="1"/>
      <c r="WYB69" s="1"/>
      <c r="WYC69" s="1"/>
      <c r="WYD69" s="1"/>
      <c r="WYE69" s="1"/>
      <c r="WYF69" s="1"/>
      <c r="WYG69" s="1"/>
      <c r="WYH69" s="1"/>
      <c r="WYI69" s="1"/>
      <c r="WYJ69" s="1"/>
      <c r="WYK69" s="1"/>
      <c r="WYL69" s="1"/>
      <c r="WYM69" s="1"/>
      <c r="WYN69" s="1"/>
      <c r="WYO69" s="1"/>
      <c r="WYP69" s="1"/>
      <c r="WYQ69" s="1"/>
      <c r="WYR69" s="1"/>
      <c r="WYS69" s="1"/>
      <c r="WYT69" s="1"/>
      <c r="WYU69" s="1"/>
      <c r="WYV69" s="1"/>
      <c r="WYW69" s="1"/>
      <c r="WYX69" s="1"/>
      <c r="WYY69" s="1"/>
      <c r="WYZ69" s="1"/>
      <c r="WZA69" s="1"/>
      <c r="WZB69" s="1"/>
      <c r="WZC69" s="1"/>
      <c r="WZD69" s="1"/>
      <c r="WZE69" s="1"/>
      <c r="WZF69" s="1"/>
      <c r="WZG69" s="1"/>
      <c r="WZH69" s="1"/>
      <c r="WZI69" s="1"/>
      <c r="WZJ69" s="1"/>
      <c r="WZK69" s="1"/>
      <c r="WZL69" s="1"/>
      <c r="WZM69" s="1"/>
      <c r="WZN69" s="1"/>
      <c r="WZO69" s="1"/>
      <c r="WZP69" s="1"/>
      <c r="WZQ69" s="1"/>
      <c r="WZR69" s="1"/>
      <c r="WZS69" s="1"/>
      <c r="WZT69" s="1"/>
      <c r="WZU69" s="1"/>
      <c r="WZV69" s="1"/>
      <c r="WZW69" s="1"/>
      <c r="WZX69" s="1"/>
      <c r="WZY69" s="1"/>
      <c r="WZZ69" s="1"/>
      <c r="XAA69" s="1"/>
      <c r="XAB69" s="1"/>
      <c r="XAC69" s="1"/>
      <c r="XAD69" s="1"/>
      <c r="XAE69" s="1"/>
      <c r="XAF69" s="1"/>
      <c r="XAG69" s="1"/>
      <c r="XAH69" s="1"/>
      <c r="XAI69" s="1"/>
      <c r="XAJ69" s="1"/>
      <c r="XAK69" s="1"/>
      <c r="XAL69" s="1"/>
      <c r="XAM69" s="1"/>
      <c r="XAN69" s="1"/>
      <c r="XAO69" s="1"/>
      <c r="XAP69" s="1"/>
      <c r="XAQ69" s="1"/>
      <c r="XAR69" s="1"/>
      <c r="XAS69" s="1"/>
      <c r="XAT69" s="1"/>
      <c r="XAU69" s="1"/>
      <c r="XAV69" s="1"/>
      <c r="XAW69" s="1"/>
      <c r="XAX69" s="1"/>
      <c r="XAY69" s="1"/>
      <c r="XAZ69" s="1"/>
      <c r="XBA69" s="1"/>
      <c r="XBB69" s="1"/>
      <c r="XBC69" s="1"/>
      <c r="XBD69" s="1"/>
      <c r="XBE69" s="1"/>
      <c r="XBF69" s="1"/>
      <c r="XBG69" s="1"/>
      <c r="XBH69" s="1"/>
      <c r="XBI69" s="1"/>
      <c r="XBJ69" s="1"/>
      <c r="XBK69" s="1"/>
      <c r="XBL69" s="1"/>
      <c r="XBM69" s="1"/>
      <c r="XBN69" s="1"/>
      <c r="XBO69" s="1"/>
      <c r="XBP69" s="1"/>
      <c r="XBQ69" s="1"/>
      <c r="XBR69" s="1"/>
      <c r="XBS69" s="1"/>
      <c r="XBT69" s="1"/>
      <c r="XBU69" s="1"/>
      <c r="XBV69" s="1"/>
      <c r="XBW69" s="1"/>
      <c r="XBX69" s="1"/>
      <c r="XBY69" s="1"/>
      <c r="XBZ69" s="1"/>
      <c r="XCA69" s="1"/>
      <c r="XCB69" s="1"/>
      <c r="XCC69" s="1"/>
      <c r="XCD69" s="1"/>
      <c r="XCE69" s="1"/>
      <c r="XCF69" s="1"/>
      <c r="XCG69" s="1"/>
      <c r="XCH69" s="1"/>
      <c r="XCI69" s="1"/>
      <c r="XCJ69" s="1"/>
      <c r="XCK69" s="1"/>
      <c r="XCL69" s="1"/>
      <c r="XCM69" s="1"/>
      <c r="XCN69" s="1"/>
      <c r="XCO69" s="1"/>
      <c r="XCP69" s="1"/>
      <c r="XCQ69" s="1"/>
      <c r="XCR69" s="1"/>
      <c r="XCS69" s="1"/>
      <c r="XCT69" s="1"/>
      <c r="XCU69" s="1"/>
      <c r="XCV69" s="1"/>
      <c r="XCW69" s="1"/>
      <c r="XCX69" s="1"/>
      <c r="XCY69" s="1"/>
      <c r="XCZ69" s="1"/>
      <c r="XDA69" s="1"/>
      <c r="XDB69" s="1"/>
      <c r="XDC69" s="1"/>
      <c r="XDD69" s="1"/>
      <c r="XDE69" s="1"/>
      <c r="XDF69" s="1"/>
      <c r="XDG69" s="1"/>
      <c r="XDH69" s="1"/>
      <c r="XDI69" s="1"/>
      <c r="XDJ69" s="1"/>
      <c r="XDK69" s="1"/>
      <c r="XDL69" s="1"/>
      <c r="XDM69" s="1"/>
      <c r="XDN69" s="1"/>
      <c r="XDO69" s="1"/>
      <c r="XDP69" s="1"/>
      <c r="XDQ69" s="1"/>
      <c r="XDR69" s="1"/>
      <c r="XDS69" s="1"/>
      <c r="XDT69" s="1"/>
      <c r="XDU69" s="1"/>
      <c r="XDV69" s="1"/>
      <c r="XDW69" s="1"/>
      <c r="XDX69" s="1"/>
      <c r="XDY69" s="1"/>
      <c r="XDZ69" s="1"/>
      <c r="XEA69" s="1"/>
      <c r="XEB69" s="1"/>
      <c r="XEC69" s="1"/>
      <c r="XED69" s="1"/>
      <c r="XEE69" s="1"/>
      <c r="XEF69" s="1"/>
      <c r="XEG69" s="1"/>
      <c r="XEH69" s="1"/>
      <c r="XEI69" s="1"/>
      <c r="XEJ69" s="1"/>
      <c r="XEK69" s="1"/>
      <c r="XEL69" s="1"/>
      <c r="XEM69" s="1"/>
      <c r="XEN69" s="1"/>
      <c r="XEO69" s="1"/>
      <c r="XEP69" s="1"/>
      <c r="XEQ69" s="1"/>
      <c r="XER69" s="1"/>
      <c r="XES69" s="1"/>
      <c r="XET69" s="1"/>
      <c r="XEU69" s="1"/>
      <c r="XEV69" s="1"/>
      <c r="XEW69" s="1"/>
      <c r="XEX69" s="1"/>
      <c r="XEY69" s="1"/>
      <c r="XEZ69" s="1"/>
      <c r="XFA69" s="1"/>
      <c r="XFB69" s="1"/>
      <c r="XFC69" s="1"/>
      <c r="XFD69" s="1"/>
    </row>
    <row r="70" spans="2:16384" hidden="1" x14ac:dyDescent="0.25">
      <c r="B70" s="1"/>
      <c r="C70" s="1"/>
      <c r="D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  <c r="AOH70" s="1"/>
      <c r="AOI70" s="1"/>
      <c r="AOJ70" s="1"/>
      <c r="AOK70" s="1"/>
      <c r="AOL70" s="1"/>
      <c r="AOM70" s="1"/>
      <c r="AON70" s="1"/>
      <c r="AOO70" s="1"/>
      <c r="AOP70" s="1"/>
      <c r="AOQ70" s="1"/>
      <c r="AOR70" s="1"/>
      <c r="AOS70" s="1"/>
      <c r="AOT70" s="1"/>
      <c r="AOU70" s="1"/>
      <c r="AOV70" s="1"/>
      <c r="AOW70" s="1"/>
      <c r="AOX70" s="1"/>
      <c r="AOY70" s="1"/>
      <c r="AOZ70" s="1"/>
      <c r="APA70" s="1"/>
      <c r="APB70" s="1"/>
      <c r="APC70" s="1"/>
      <c r="APD70" s="1"/>
      <c r="APE70" s="1"/>
      <c r="APF70" s="1"/>
      <c r="APG70" s="1"/>
      <c r="APH70" s="1"/>
      <c r="API70" s="1"/>
      <c r="APJ70" s="1"/>
      <c r="APK70" s="1"/>
      <c r="APL70" s="1"/>
      <c r="APM70" s="1"/>
      <c r="APN70" s="1"/>
      <c r="APO70" s="1"/>
      <c r="APP70" s="1"/>
      <c r="APQ70" s="1"/>
      <c r="APR70" s="1"/>
      <c r="APS70" s="1"/>
      <c r="APT70" s="1"/>
      <c r="APU70" s="1"/>
      <c r="APV70" s="1"/>
      <c r="APW70" s="1"/>
      <c r="APX70" s="1"/>
      <c r="APY70" s="1"/>
      <c r="APZ70" s="1"/>
      <c r="AQA70" s="1"/>
      <c r="AQB70" s="1"/>
      <c r="AQC70" s="1"/>
      <c r="AQD70" s="1"/>
      <c r="AQE70" s="1"/>
      <c r="AQF70" s="1"/>
      <c r="AQG70" s="1"/>
      <c r="AQH70" s="1"/>
      <c r="AQI70" s="1"/>
      <c r="AQJ70" s="1"/>
      <c r="AQK70" s="1"/>
      <c r="AQL70" s="1"/>
      <c r="AQM70" s="1"/>
      <c r="AQN70" s="1"/>
      <c r="AQO70" s="1"/>
      <c r="AQP70" s="1"/>
      <c r="AQQ70" s="1"/>
      <c r="AQR70" s="1"/>
      <c r="AQS70" s="1"/>
      <c r="AQT70" s="1"/>
      <c r="AQU70" s="1"/>
      <c r="AQV70" s="1"/>
      <c r="AQW70" s="1"/>
      <c r="AQX70" s="1"/>
      <c r="AQY70" s="1"/>
      <c r="AQZ70" s="1"/>
      <c r="ARA70" s="1"/>
      <c r="ARB70" s="1"/>
      <c r="ARC70" s="1"/>
      <c r="ARD70" s="1"/>
      <c r="ARE70" s="1"/>
      <c r="ARF70" s="1"/>
      <c r="ARG70" s="1"/>
      <c r="ARH70" s="1"/>
      <c r="ARI70" s="1"/>
      <c r="ARJ70" s="1"/>
      <c r="ARK70" s="1"/>
      <c r="ARL70" s="1"/>
      <c r="ARM70" s="1"/>
      <c r="ARN70" s="1"/>
      <c r="ARO70" s="1"/>
      <c r="ARP70" s="1"/>
      <c r="ARQ70" s="1"/>
      <c r="ARR70" s="1"/>
      <c r="ARS70" s="1"/>
      <c r="ART70" s="1"/>
      <c r="ARU70" s="1"/>
      <c r="ARV70" s="1"/>
      <c r="ARW70" s="1"/>
      <c r="ARX70" s="1"/>
      <c r="ARY70" s="1"/>
      <c r="ARZ70" s="1"/>
      <c r="ASA70" s="1"/>
      <c r="ASB70" s="1"/>
      <c r="ASC70" s="1"/>
      <c r="ASD70" s="1"/>
      <c r="ASE70" s="1"/>
      <c r="ASF70" s="1"/>
      <c r="ASG70" s="1"/>
      <c r="ASH70" s="1"/>
      <c r="ASI70" s="1"/>
      <c r="ASJ70" s="1"/>
      <c r="ASK70" s="1"/>
      <c r="ASL70" s="1"/>
      <c r="ASM70" s="1"/>
      <c r="ASN70" s="1"/>
      <c r="ASO70" s="1"/>
      <c r="ASP70" s="1"/>
      <c r="ASQ70" s="1"/>
      <c r="ASR70" s="1"/>
      <c r="ASS70" s="1"/>
      <c r="AST70" s="1"/>
      <c r="ASU70" s="1"/>
      <c r="ASV70" s="1"/>
      <c r="ASW70" s="1"/>
      <c r="ASX70" s="1"/>
      <c r="ASY70" s="1"/>
      <c r="ASZ70" s="1"/>
      <c r="ATA70" s="1"/>
      <c r="ATB70" s="1"/>
      <c r="ATC70" s="1"/>
      <c r="ATD70" s="1"/>
      <c r="ATE70" s="1"/>
      <c r="ATF70" s="1"/>
      <c r="ATG70" s="1"/>
      <c r="ATH70" s="1"/>
      <c r="ATI70" s="1"/>
      <c r="ATJ70" s="1"/>
      <c r="ATK70" s="1"/>
      <c r="ATL70" s="1"/>
      <c r="ATM70" s="1"/>
      <c r="ATN70" s="1"/>
      <c r="ATO70" s="1"/>
      <c r="ATP70" s="1"/>
      <c r="ATQ70" s="1"/>
      <c r="ATR70" s="1"/>
      <c r="ATS70" s="1"/>
      <c r="ATT70" s="1"/>
      <c r="ATU70" s="1"/>
      <c r="ATV70" s="1"/>
      <c r="ATW70" s="1"/>
      <c r="ATX70" s="1"/>
      <c r="ATY70" s="1"/>
      <c r="ATZ70" s="1"/>
      <c r="AUA70" s="1"/>
      <c r="AUB70" s="1"/>
      <c r="AUC70" s="1"/>
      <c r="AUD70" s="1"/>
      <c r="AUE70" s="1"/>
      <c r="AUF70" s="1"/>
      <c r="AUG70" s="1"/>
      <c r="AUH70" s="1"/>
      <c r="AUI70" s="1"/>
      <c r="AUJ70" s="1"/>
      <c r="AUK70" s="1"/>
      <c r="AUL70" s="1"/>
      <c r="AUM70" s="1"/>
      <c r="AUN70" s="1"/>
      <c r="AUO70" s="1"/>
      <c r="AUP70" s="1"/>
      <c r="AUQ70" s="1"/>
      <c r="AUR70" s="1"/>
      <c r="AUS70" s="1"/>
      <c r="AUT70" s="1"/>
      <c r="AUU70" s="1"/>
      <c r="AUV70" s="1"/>
      <c r="AUW70" s="1"/>
      <c r="AUX70" s="1"/>
      <c r="AUY70" s="1"/>
      <c r="AUZ70" s="1"/>
      <c r="AVA70" s="1"/>
      <c r="AVB70" s="1"/>
      <c r="AVC70" s="1"/>
      <c r="AVD70" s="1"/>
      <c r="AVE70" s="1"/>
      <c r="AVF70" s="1"/>
      <c r="AVG70" s="1"/>
      <c r="AVH70" s="1"/>
      <c r="AVI70" s="1"/>
      <c r="AVJ70" s="1"/>
      <c r="AVK70" s="1"/>
      <c r="AVL70" s="1"/>
      <c r="AVM70" s="1"/>
      <c r="AVN70" s="1"/>
      <c r="AVO70" s="1"/>
      <c r="AVP70" s="1"/>
      <c r="AVQ70" s="1"/>
      <c r="AVR70" s="1"/>
      <c r="AVS70" s="1"/>
      <c r="AVT70" s="1"/>
      <c r="AVU70" s="1"/>
      <c r="AVV70" s="1"/>
      <c r="AVW70" s="1"/>
      <c r="AVX70" s="1"/>
      <c r="AVY70" s="1"/>
      <c r="AVZ70" s="1"/>
      <c r="AWA70" s="1"/>
      <c r="AWB70" s="1"/>
      <c r="AWC70" s="1"/>
      <c r="AWD70" s="1"/>
      <c r="AWE70" s="1"/>
      <c r="AWF70" s="1"/>
      <c r="AWG70" s="1"/>
      <c r="AWH70" s="1"/>
      <c r="AWI70" s="1"/>
      <c r="AWJ70" s="1"/>
      <c r="AWK70" s="1"/>
      <c r="AWL70" s="1"/>
      <c r="AWM70" s="1"/>
      <c r="AWN70" s="1"/>
      <c r="AWO70" s="1"/>
      <c r="AWP70" s="1"/>
      <c r="AWQ70" s="1"/>
      <c r="AWR70" s="1"/>
      <c r="AWS70" s="1"/>
      <c r="AWT70" s="1"/>
      <c r="AWU70" s="1"/>
      <c r="AWV70" s="1"/>
      <c r="AWW70" s="1"/>
      <c r="AWX70" s="1"/>
      <c r="AWY70" s="1"/>
      <c r="AWZ70" s="1"/>
      <c r="AXA70" s="1"/>
      <c r="AXB70" s="1"/>
      <c r="AXC70" s="1"/>
      <c r="AXD70" s="1"/>
      <c r="AXE70" s="1"/>
      <c r="AXF70" s="1"/>
      <c r="AXG70" s="1"/>
      <c r="AXH70" s="1"/>
      <c r="AXI70" s="1"/>
      <c r="AXJ70" s="1"/>
      <c r="AXK70" s="1"/>
      <c r="AXL70" s="1"/>
      <c r="AXM70" s="1"/>
      <c r="AXN70" s="1"/>
      <c r="AXO70" s="1"/>
      <c r="AXP70" s="1"/>
      <c r="AXQ70" s="1"/>
      <c r="AXR70" s="1"/>
      <c r="AXS70" s="1"/>
      <c r="AXT70" s="1"/>
      <c r="AXU70" s="1"/>
      <c r="AXV70" s="1"/>
      <c r="AXW70" s="1"/>
      <c r="AXX70" s="1"/>
      <c r="AXY70" s="1"/>
      <c r="AXZ70" s="1"/>
      <c r="AYA70" s="1"/>
      <c r="AYB70" s="1"/>
      <c r="AYC70" s="1"/>
      <c r="AYD70" s="1"/>
      <c r="AYE70" s="1"/>
      <c r="AYF70" s="1"/>
      <c r="AYG70" s="1"/>
      <c r="AYH70" s="1"/>
      <c r="AYI70" s="1"/>
      <c r="AYJ70" s="1"/>
      <c r="AYK70" s="1"/>
      <c r="AYL70" s="1"/>
      <c r="AYM70" s="1"/>
      <c r="AYN70" s="1"/>
      <c r="AYO70" s="1"/>
      <c r="AYP70" s="1"/>
      <c r="AYQ70" s="1"/>
      <c r="AYR70" s="1"/>
      <c r="AYS70" s="1"/>
      <c r="AYT70" s="1"/>
      <c r="AYU70" s="1"/>
      <c r="AYV70" s="1"/>
      <c r="AYW70" s="1"/>
      <c r="AYX70" s="1"/>
      <c r="AYY70" s="1"/>
      <c r="AYZ70" s="1"/>
      <c r="AZA70" s="1"/>
      <c r="AZB70" s="1"/>
      <c r="AZC70" s="1"/>
      <c r="AZD70" s="1"/>
      <c r="AZE70" s="1"/>
      <c r="AZF70" s="1"/>
      <c r="AZG70" s="1"/>
      <c r="AZH70" s="1"/>
      <c r="AZI70" s="1"/>
      <c r="AZJ70" s="1"/>
      <c r="AZK70" s="1"/>
      <c r="AZL70" s="1"/>
      <c r="AZM70" s="1"/>
      <c r="AZN70" s="1"/>
      <c r="AZO70" s="1"/>
      <c r="AZP70" s="1"/>
      <c r="AZQ70" s="1"/>
      <c r="AZR70" s="1"/>
      <c r="AZS70" s="1"/>
      <c r="AZT70" s="1"/>
      <c r="AZU70" s="1"/>
      <c r="AZV70" s="1"/>
      <c r="AZW70" s="1"/>
      <c r="AZX70" s="1"/>
      <c r="AZY70" s="1"/>
      <c r="AZZ70" s="1"/>
      <c r="BAA70" s="1"/>
      <c r="BAB70" s="1"/>
      <c r="BAC70" s="1"/>
      <c r="BAD70" s="1"/>
      <c r="BAE70" s="1"/>
      <c r="BAF70" s="1"/>
      <c r="BAG70" s="1"/>
      <c r="BAH70" s="1"/>
      <c r="BAI70" s="1"/>
      <c r="BAJ70" s="1"/>
      <c r="BAK70" s="1"/>
      <c r="BAL70" s="1"/>
      <c r="BAM70" s="1"/>
      <c r="BAN70" s="1"/>
      <c r="BAO70" s="1"/>
      <c r="BAP70" s="1"/>
      <c r="BAQ70" s="1"/>
      <c r="BAR70" s="1"/>
      <c r="BAS70" s="1"/>
      <c r="BAT70" s="1"/>
      <c r="BAU70" s="1"/>
      <c r="BAV70" s="1"/>
      <c r="BAW70" s="1"/>
      <c r="BAX70" s="1"/>
      <c r="BAY70" s="1"/>
      <c r="BAZ70" s="1"/>
      <c r="BBA70" s="1"/>
      <c r="BBB70" s="1"/>
      <c r="BBC70" s="1"/>
      <c r="BBD70" s="1"/>
      <c r="BBE70" s="1"/>
      <c r="BBF70" s="1"/>
      <c r="BBG70" s="1"/>
      <c r="BBH70" s="1"/>
      <c r="BBI70" s="1"/>
      <c r="BBJ70" s="1"/>
      <c r="BBK70" s="1"/>
      <c r="BBL70" s="1"/>
      <c r="BBM70" s="1"/>
      <c r="BBN70" s="1"/>
      <c r="BBO70" s="1"/>
      <c r="BBP70" s="1"/>
      <c r="BBQ70" s="1"/>
      <c r="BBR70" s="1"/>
      <c r="BBS70" s="1"/>
      <c r="BBT70" s="1"/>
      <c r="BBU70" s="1"/>
      <c r="BBV70" s="1"/>
      <c r="BBW70" s="1"/>
      <c r="BBX70" s="1"/>
      <c r="BBY70" s="1"/>
      <c r="BBZ70" s="1"/>
      <c r="BCA70" s="1"/>
      <c r="BCB70" s="1"/>
      <c r="BCC70" s="1"/>
      <c r="BCD70" s="1"/>
      <c r="BCE70" s="1"/>
      <c r="BCF70" s="1"/>
      <c r="BCG70" s="1"/>
      <c r="BCH70" s="1"/>
      <c r="BCI70" s="1"/>
      <c r="BCJ70" s="1"/>
      <c r="BCK70" s="1"/>
      <c r="BCL70" s="1"/>
      <c r="BCM70" s="1"/>
      <c r="BCN70" s="1"/>
      <c r="BCO70" s="1"/>
      <c r="BCP70" s="1"/>
      <c r="BCQ70" s="1"/>
      <c r="BCR70" s="1"/>
      <c r="BCS70" s="1"/>
      <c r="BCT70" s="1"/>
      <c r="BCU70" s="1"/>
      <c r="BCV70" s="1"/>
      <c r="BCW70" s="1"/>
      <c r="BCX70" s="1"/>
      <c r="BCY70" s="1"/>
      <c r="BCZ70" s="1"/>
      <c r="BDA70" s="1"/>
      <c r="BDB70" s="1"/>
      <c r="BDC70" s="1"/>
      <c r="BDD70" s="1"/>
      <c r="BDE70" s="1"/>
      <c r="BDF70" s="1"/>
      <c r="BDG70" s="1"/>
      <c r="BDH70" s="1"/>
      <c r="BDI70" s="1"/>
      <c r="BDJ70" s="1"/>
      <c r="BDK70" s="1"/>
      <c r="BDL70" s="1"/>
      <c r="BDM70" s="1"/>
      <c r="BDN70" s="1"/>
      <c r="BDO70" s="1"/>
      <c r="BDP70" s="1"/>
      <c r="BDQ70" s="1"/>
      <c r="BDR70" s="1"/>
      <c r="BDS70" s="1"/>
      <c r="BDT70" s="1"/>
      <c r="BDU70" s="1"/>
      <c r="BDV70" s="1"/>
      <c r="BDW70" s="1"/>
      <c r="BDX70" s="1"/>
      <c r="BDY70" s="1"/>
      <c r="BDZ70" s="1"/>
      <c r="BEA70" s="1"/>
      <c r="BEB70" s="1"/>
      <c r="BEC70" s="1"/>
      <c r="BED70" s="1"/>
      <c r="BEE70" s="1"/>
      <c r="BEF70" s="1"/>
      <c r="BEG70" s="1"/>
      <c r="BEH70" s="1"/>
      <c r="BEI70" s="1"/>
      <c r="BEJ70" s="1"/>
      <c r="BEK70" s="1"/>
      <c r="BEL70" s="1"/>
      <c r="BEM70" s="1"/>
      <c r="BEN70" s="1"/>
      <c r="BEO70" s="1"/>
      <c r="BEP70" s="1"/>
      <c r="BEQ70" s="1"/>
      <c r="BER70" s="1"/>
      <c r="BES70" s="1"/>
      <c r="BET70" s="1"/>
      <c r="BEU70" s="1"/>
      <c r="BEV70" s="1"/>
      <c r="BEW70" s="1"/>
      <c r="BEX70" s="1"/>
      <c r="BEY70" s="1"/>
      <c r="BEZ70" s="1"/>
      <c r="BFA70" s="1"/>
      <c r="BFB70" s="1"/>
      <c r="BFC70" s="1"/>
      <c r="BFD70" s="1"/>
      <c r="BFE70" s="1"/>
      <c r="BFF70" s="1"/>
      <c r="BFG70" s="1"/>
      <c r="BFH70" s="1"/>
      <c r="BFI70" s="1"/>
      <c r="BFJ70" s="1"/>
      <c r="BFK70" s="1"/>
      <c r="BFL70" s="1"/>
      <c r="BFM70" s="1"/>
      <c r="BFN70" s="1"/>
      <c r="BFO70" s="1"/>
      <c r="BFP70" s="1"/>
      <c r="BFQ70" s="1"/>
      <c r="BFR70" s="1"/>
      <c r="BFS70" s="1"/>
      <c r="BFT70" s="1"/>
      <c r="BFU70" s="1"/>
      <c r="BFV70" s="1"/>
      <c r="BFW70" s="1"/>
      <c r="BFX70" s="1"/>
      <c r="BFY70" s="1"/>
      <c r="BFZ70" s="1"/>
      <c r="BGA70" s="1"/>
      <c r="BGB70" s="1"/>
      <c r="BGC70" s="1"/>
      <c r="BGD70" s="1"/>
      <c r="BGE70" s="1"/>
      <c r="BGF70" s="1"/>
      <c r="BGG70" s="1"/>
      <c r="BGH70" s="1"/>
      <c r="BGI70" s="1"/>
      <c r="BGJ70" s="1"/>
      <c r="BGK70" s="1"/>
      <c r="BGL70" s="1"/>
      <c r="BGM70" s="1"/>
      <c r="BGN70" s="1"/>
      <c r="BGO70" s="1"/>
      <c r="BGP70" s="1"/>
      <c r="BGQ70" s="1"/>
      <c r="BGR70" s="1"/>
      <c r="BGS70" s="1"/>
      <c r="BGT70" s="1"/>
      <c r="BGU70" s="1"/>
      <c r="BGV70" s="1"/>
      <c r="BGW70" s="1"/>
      <c r="BGX70" s="1"/>
      <c r="BGY70" s="1"/>
      <c r="BGZ70" s="1"/>
      <c r="BHA70" s="1"/>
      <c r="BHB70" s="1"/>
      <c r="BHC70" s="1"/>
      <c r="BHD70" s="1"/>
      <c r="BHE70" s="1"/>
      <c r="BHF70" s="1"/>
      <c r="BHG70" s="1"/>
      <c r="BHH70" s="1"/>
      <c r="BHI70" s="1"/>
      <c r="BHJ70" s="1"/>
      <c r="BHK70" s="1"/>
      <c r="BHL70" s="1"/>
      <c r="BHM70" s="1"/>
      <c r="BHN70" s="1"/>
      <c r="BHO70" s="1"/>
      <c r="BHP70" s="1"/>
      <c r="BHQ70" s="1"/>
      <c r="BHR70" s="1"/>
      <c r="BHS70" s="1"/>
      <c r="BHT70" s="1"/>
      <c r="BHU70" s="1"/>
      <c r="BHV70" s="1"/>
      <c r="BHW70" s="1"/>
      <c r="BHX70" s="1"/>
      <c r="BHY70" s="1"/>
      <c r="BHZ70" s="1"/>
      <c r="BIA70" s="1"/>
      <c r="BIB70" s="1"/>
      <c r="BIC70" s="1"/>
      <c r="BID70" s="1"/>
      <c r="BIE70" s="1"/>
      <c r="BIF70" s="1"/>
      <c r="BIG70" s="1"/>
      <c r="BIH70" s="1"/>
      <c r="BII70" s="1"/>
      <c r="BIJ70" s="1"/>
      <c r="BIK70" s="1"/>
      <c r="BIL70" s="1"/>
      <c r="BIM70" s="1"/>
      <c r="BIN70" s="1"/>
      <c r="BIO70" s="1"/>
      <c r="BIP70" s="1"/>
      <c r="BIQ70" s="1"/>
      <c r="BIR70" s="1"/>
      <c r="BIS70" s="1"/>
      <c r="BIT70" s="1"/>
      <c r="BIU70" s="1"/>
      <c r="BIV70" s="1"/>
      <c r="BIW70" s="1"/>
      <c r="BIX70" s="1"/>
      <c r="BIY70" s="1"/>
      <c r="BIZ70" s="1"/>
      <c r="BJA70" s="1"/>
      <c r="BJB70" s="1"/>
      <c r="BJC70" s="1"/>
      <c r="BJD70" s="1"/>
      <c r="BJE70" s="1"/>
      <c r="BJF70" s="1"/>
      <c r="BJG70" s="1"/>
      <c r="BJH70" s="1"/>
      <c r="BJI70" s="1"/>
      <c r="BJJ70" s="1"/>
      <c r="BJK70" s="1"/>
      <c r="BJL70" s="1"/>
      <c r="BJM70" s="1"/>
      <c r="BJN70" s="1"/>
      <c r="BJO70" s="1"/>
      <c r="BJP70" s="1"/>
      <c r="BJQ70" s="1"/>
      <c r="BJR70" s="1"/>
      <c r="BJS70" s="1"/>
      <c r="BJT70" s="1"/>
      <c r="BJU70" s="1"/>
      <c r="BJV70" s="1"/>
      <c r="BJW70" s="1"/>
      <c r="BJX70" s="1"/>
      <c r="BJY70" s="1"/>
      <c r="BJZ70" s="1"/>
      <c r="BKA70" s="1"/>
      <c r="BKB70" s="1"/>
      <c r="BKC70" s="1"/>
      <c r="BKD70" s="1"/>
      <c r="BKE70" s="1"/>
      <c r="BKF70" s="1"/>
      <c r="BKG70" s="1"/>
      <c r="BKH70" s="1"/>
      <c r="BKI70" s="1"/>
      <c r="BKJ70" s="1"/>
      <c r="BKK70" s="1"/>
      <c r="BKL70" s="1"/>
      <c r="BKM70" s="1"/>
      <c r="BKN70" s="1"/>
      <c r="BKO70" s="1"/>
      <c r="BKP70" s="1"/>
      <c r="BKQ70" s="1"/>
      <c r="BKR70" s="1"/>
      <c r="BKS70" s="1"/>
      <c r="BKT70" s="1"/>
      <c r="BKU70" s="1"/>
      <c r="BKV70" s="1"/>
      <c r="BKW70" s="1"/>
      <c r="BKX70" s="1"/>
      <c r="BKY70" s="1"/>
      <c r="BKZ70" s="1"/>
      <c r="BLA70" s="1"/>
      <c r="BLB70" s="1"/>
      <c r="BLC70" s="1"/>
      <c r="BLD70" s="1"/>
      <c r="BLE70" s="1"/>
      <c r="BLF70" s="1"/>
      <c r="BLG70" s="1"/>
      <c r="BLH70" s="1"/>
      <c r="BLI70" s="1"/>
      <c r="BLJ70" s="1"/>
      <c r="BLK70" s="1"/>
      <c r="BLL70" s="1"/>
      <c r="BLM70" s="1"/>
      <c r="BLN70" s="1"/>
      <c r="BLO70" s="1"/>
      <c r="BLP70" s="1"/>
      <c r="BLQ70" s="1"/>
      <c r="BLR70" s="1"/>
      <c r="BLS70" s="1"/>
      <c r="BLT70" s="1"/>
      <c r="BLU70" s="1"/>
      <c r="BLV70" s="1"/>
      <c r="BLW70" s="1"/>
      <c r="BLX70" s="1"/>
      <c r="BLY70" s="1"/>
      <c r="BLZ70" s="1"/>
      <c r="BMA70" s="1"/>
      <c r="BMB70" s="1"/>
      <c r="BMC70" s="1"/>
      <c r="BMD70" s="1"/>
      <c r="BME70" s="1"/>
      <c r="BMF70" s="1"/>
      <c r="BMG70" s="1"/>
      <c r="BMH70" s="1"/>
      <c r="BMI70" s="1"/>
      <c r="BMJ70" s="1"/>
      <c r="BMK70" s="1"/>
      <c r="BML70" s="1"/>
      <c r="BMM70" s="1"/>
      <c r="BMN70" s="1"/>
      <c r="BMO70" s="1"/>
      <c r="BMP70" s="1"/>
      <c r="BMQ70" s="1"/>
      <c r="BMR70" s="1"/>
      <c r="BMS70" s="1"/>
      <c r="BMT70" s="1"/>
      <c r="BMU70" s="1"/>
      <c r="BMV70" s="1"/>
      <c r="BMW70" s="1"/>
      <c r="BMX70" s="1"/>
      <c r="BMY70" s="1"/>
      <c r="BMZ70" s="1"/>
      <c r="BNA70" s="1"/>
      <c r="BNB70" s="1"/>
      <c r="BNC70" s="1"/>
      <c r="BND70" s="1"/>
      <c r="BNE70" s="1"/>
      <c r="BNF70" s="1"/>
      <c r="BNG70" s="1"/>
      <c r="BNH70" s="1"/>
      <c r="BNI70" s="1"/>
      <c r="BNJ70" s="1"/>
      <c r="BNK70" s="1"/>
      <c r="BNL70" s="1"/>
      <c r="BNM70" s="1"/>
      <c r="BNN70" s="1"/>
      <c r="BNO70" s="1"/>
      <c r="BNP70" s="1"/>
      <c r="BNQ70" s="1"/>
      <c r="BNR70" s="1"/>
      <c r="BNS70" s="1"/>
      <c r="BNT70" s="1"/>
      <c r="BNU70" s="1"/>
      <c r="BNV70" s="1"/>
      <c r="BNW70" s="1"/>
      <c r="BNX70" s="1"/>
      <c r="BNY70" s="1"/>
      <c r="BNZ70" s="1"/>
      <c r="BOA70" s="1"/>
      <c r="BOB70" s="1"/>
      <c r="BOC70" s="1"/>
      <c r="BOD70" s="1"/>
      <c r="BOE70" s="1"/>
      <c r="BOF70" s="1"/>
      <c r="BOG70" s="1"/>
      <c r="BOH70" s="1"/>
      <c r="BOI70" s="1"/>
      <c r="BOJ70" s="1"/>
      <c r="BOK70" s="1"/>
      <c r="BOL70" s="1"/>
      <c r="BOM70" s="1"/>
      <c r="BON70" s="1"/>
      <c r="BOO70" s="1"/>
      <c r="BOP70" s="1"/>
      <c r="BOQ70" s="1"/>
      <c r="BOR70" s="1"/>
      <c r="BOS70" s="1"/>
      <c r="BOT70" s="1"/>
      <c r="BOU70" s="1"/>
      <c r="BOV70" s="1"/>
      <c r="BOW70" s="1"/>
      <c r="BOX70" s="1"/>
      <c r="BOY70" s="1"/>
      <c r="BOZ70" s="1"/>
      <c r="BPA70" s="1"/>
      <c r="BPB70" s="1"/>
      <c r="BPC70" s="1"/>
      <c r="BPD70" s="1"/>
      <c r="BPE70" s="1"/>
      <c r="BPF70" s="1"/>
      <c r="BPG70" s="1"/>
      <c r="BPH70" s="1"/>
      <c r="BPI70" s="1"/>
      <c r="BPJ70" s="1"/>
      <c r="BPK70" s="1"/>
      <c r="BPL70" s="1"/>
      <c r="BPM70" s="1"/>
      <c r="BPN70" s="1"/>
      <c r="BPO70" s="1"/>
      <c r="BPP70" s="1"/>
      <c r="BPQ70" s="1"/>
      <c r="BPR70" s="1"/>
      <c r="BPS70" s="1"/>
      <c r="BPT70" s="1"/>
      <c r="BPU70" s="1"/>
      <c r="BPV70" s="1"/>
      <c r="BPW70" s="1"/>
      <c r="BPX70" s="1"/>
      <c r="BPY70" s="1"/>
      <c r="BPZ70" s="1"/>
      <c r="BQA70" s="1"/>
      <c r="BQB70" s="1"/>
      <c r="BQC70" s="1"/>
      <c r="BQD70" s="1"/>
      <c r="BQE70" s="1"/>
      <c r="BQF70" s="1"/>
      <c r="BQG70" s="1"/>
      <c r="BQH70" s="1"/>
      <c r="BQI70" s="1"/>
      <c r="BQJ70" s="1"/>
      <c r="BQK70" s="1"/>
      <c r="BQL70" s="1"/>
      <c r="BQM70" s="1"/>
      <c r="BQN70" s="1"/>
      <c r="BQO70" s="1"/>
      <c r="BQP70" s="1"/>
      <c r="BQQ70" s="1"/>
      <c r="BQR70" s="1"/>
      <c r="BQS70" s="1"/>
      <c r="BQT70" s="1"/>
      <c r="BQU70" s="1"/>
      <c r="BQV70" s="1"/>
      <c r="BQW70" s="1"/>
      <c r="BQX70" s="1"/>
      <c r="BQY70" s="1"/>
      <c r="BQZ70" s="1"/>
      <c r="BRA70" s="1"/>
      <c r="BRB70" s="1"/>
      <c r="BRC70" s="1"/>
      <c r="BRD70" s="1"/>
      <c r="BRE70" s="1"/>
      <c r="BRF70" s="1"/>
      <c r="BRG70" s="1"/>
      <c r="BRH70" s="1"/>
      <c r="BRI70" s="1"/>
      <c r="BRJ70" s="1"/>
      <c r="BRK70" s="1"/>
      <c r="BRL70" s="1"/>
      <c r="BRM70" s="1"/>
      <c r="BRN70" s="1"/>
      <c r="BRO70" s="1"/>
      <c r="BRP70" s="1"/>
      <c r="BRQ70" s="1"/>
      <c r="BRR70" s="1"/>
      <c r="BRS70" s="1"/>
      <c r="BRT70" s="1"/>
      <c r="BRU70" s="1"/>
      <c r="BRV70" s="1"/>
      <c r="BRW70" s="1"/>
      <c r="BRX70" s="1"/>
      <c r="BRY70" s="1"/>
      <c r="BRZ70" s="1"/>
      <c r="BSA70" s="1"/>
      <c r="BSB70" s="1"/>
      <c r="BSC70" s="1"/>
      <c r="BSD70" s="1"/>
      <c r="BSE70" s="1"/>
      <c r="BSF70" s="1"/>
      <c r="BSG70" s="1"/>
      <c r="BSH70" s="1"/>
      <c r="BSI70" s="1"/>
      <c r="BSJ70" s="1"/>
      <c r="BSK70" s="1"/>
      <c r="BSL70" s="1"/>
      <c r="BSM70" s="1"/>
      <c r="BSN70" s="1"/>
      <c r="BSO70" s="1"/>
      <c r="BSP70" s="1"/>
      <c r="BSQ70" s="1"/>
      <c r="BSR70" s="1"/>
      <c r="BSS70" s="1"/>
      <c r="BST70" s="1"/>
      <c r="BSU70" s="1"/>
      <c r="BSV70" s="1"/>
      <c r="BSW70" s="1"/>
      <c r="BSX70" s="1"/>
      <c r="BSY70" s="1"/>
      <c r="BSZ70" s="1"/>
      <c r="BTA70" s="1"/>
      <c r="BTB70" s="1"/>
      <c r="BTC70" s="1"/>
      <c r="BTD70" s="1"/>
      <c r="BTE70" s="1"/>
      <c r="BTF70" s="1"/>
      <c r="BTG70" s="1"/>
      <c r="BTH70" s="1"/>
      <c r="BTI70" s="1"/>
      <c r="BTJ70" s="1"/>
      <c r="BTK70" s="1"/>
      <c r="BTL70" s="1"/>
      <c r="BTM70" s="1"/>
      <c r="BTN70" s="1"/>
      <c r="BTO70" s="1"/>
      <c r="BTP70" s="1"/>
      <c r="BTQ70" s="1"/>
      <c r="BTR70" s="1"/>
      <c r="BTS70" s="1"/>
      <c r="BTT70" s="1"/>
      <c r="BTU70" s="1"/>
      <c r="BTV70" s="1"/>
      <c r="BTW70" s="1"/>
      <c r="BTX70" s="1"/>
      <c r="BTY70" s="1"/>
      <c r="BTZ70" s="1"/>
      <c r="BUA70" s="1"/>
      <c r="BUB70" s="1"/>
      <c r="BUC70" s="1"/>
      <c r="BUD70" s="1"/>
      <c r="BUE70" s="1"/>
      <c r="BUF70" s="1"/>
      <c r="BUG70" s="1"/>
      <c r="BUH70" s="1"/>
      <c r="BUI70" s="1"/>
      <c r="BUJ70" s="1"/>
      <c r="BUK70" s="1"/>
      <c r="BUL70" s="1"/>
      <c r="BUM70" s="1"/>
      <c r="BUN70" s="1"/>
      <c r="BUO70" s="1"/>
      <c r="BUP70" s="1"/>
      <c r="BUQ70" s="1"/>
      <c r="BUR70" s="1"/>
      <c r="BUS70" s="1"/>
      <c r="BUT70" s="1"/>
      <c r="BUU70" s="1"/>
      <c r="BUV70" s="1"/>
      <c r="BUW70" s="1"/>
      <c r="BUX70" s="1"/>
      <c r="BUY70" s="1"/>
      <c r="BUZ70" s="1"/>
      <c r="BVA70" s="1"/>
      <c r="BVB70" s="1"/>
      <c r="BVC70" s="1"/>
      <c r="BVD70" s="1"/>
      <c r="BVE70" s="1"/>
      <c r="BVF70" s="1"/>
      <c r="BVG70" s="1"/>
      <c r="BVH70" s="1"/>
      <c r="BVI70" s="1"/>
      <c r="BVJ70" s="1"/>
      <c r="BVK70" s="1"/>
      <c r="BVL70" s="1"/>
      <c r="BVM70" s="1"/>
      <c r="BVN70" s="1"/>
      <c r="BVO70" s="1"/>
      <c r="BVP70" s="1"/>
      <c r="BVQ70" s="1"/>
      <c r="BVR70" s="1"/>
      <c r="BVS70" s="1"/>
      <c r="BVT70" s="1"/>
      <c r="BVU70" s="1"/>
      <c r="BVV70" s="1"/>
      <c r="BVW70" s="1"/>
      <c r="BVX70" s="1"/>
      <c r="BVY70" s="1"/>
      <c r="BVZ70" s="1"/>
      <c r="BWA70" s="1"/>
      <c r="BWB70" s="1"/>
      <c r="BWC70" s="1"/>
      <c r="BWD70" s="1"/>
      <c r="BWE70" s="1"/>
      <c r="BWF70" s="1"/>
      <c r="BWG70" s="1"/>
      <c r="BWH70" s="1"/>
      <c r="BWI70" s="1"/>
      <c r="BWJ70" s="1"/>
      <c r="BWK70" s="1"/>
      <c r="BWL70" s="1"/>
      <c r="BWM70" s="1"/>
      <c r="BWN70" s="1"/>
      <c r="BWO70" s="1"/>
      <c r="BWP70" s="1"/>
      <c r="BWQ70" s="1"/>
      <c r="BWR70" s="1"/>
      <c r="BWS70" s="1"/>
      <c r="BWT70" s="1"/>
      <c r="BWU70" s="1"/>
      <c r="BWV70" s="1"/>
      <c r="BWW70" s="1"/>
      <c r="BWX70" s="1"/>
      <c r="BWY70" s="1"/>
      <c r="BWZ70" s="1"/>
      <c r="BXA70" s="1"/>
      <c r="BXB70" s="1"/>
      <c r="BXC70" s="1"/>
      <c r="BXD70" s="1"/>
      <c r="BXE70" s="1"/>
      <c r="BXF70" s="1"/>
      <c r="BXG70" s="1"/>
      <c r="BXH70" s="1"/>
      <c r="BXI70" s="1"/>
      <c r="BXJ70" s="1"/>
      <c r="BXK70" s="1"/>
      <c r="BXL70" s="1"/>
      <c r="BXM70" s="1"/>
      <c r="BXN70" s="1"/>
      <c r="BXO70" s="1"/>
      <c r="BXP70" s="1"/>
      <c r="BXQ70" s="1"/>
      <c r="BXR70" s="1"/>
      <c r="BXS70" s="1"/>
      <c r="BXT70" s="1"/>
      <c r="BXU70" s="1"/>
      <c r="BXV70" s="1"/>
      <c r="BXW70" s="1"/>
      <c r="BXX70" s="1"/>
      <c r="BXY70" s="1"/>
      <c r="BXZ70" s="1"/>
      <c r="BYA70" s="1"/>
      <c r="BYB70" s="1"/>
      <c r="BYC70" s="1"/>
      <c r="BYD70" s="1"/>
      <c r="BYE70" s="1"/>
      <c r="BYF70" s="1"/>
      <c r="BYG70" s="1"/>
      <c r="BYH70" s="1"/>
      <c r="BYI70" s="1"/>
      <c r="BYJ70" s="1"/>
      <c r="BYK70" s="1"/>
      <c r="BYL70" s="1"/>
      <c r="BYM70" s="1"/>
      <c r="BYN70" s="1"/>
      <c r="BYO70" s="1"/>
      <c r="BYP70" s="1"/>
      <c r="BYQ70" s="1"/>
      <c r="BYR70" s="1"/>
      <c r="BYS70" s="1"/>
      <c r="BYT70" s="1"/>
      <c r="BYU70" s="1"/>
      <c r="BYV70" s="1"/>
      <c r="BYW70" s="1"/>
      <c r="BYX70" s="1"/>
      <c r="BYY70" s="1"/>
      <c r="BYZ70" s="1"/>
      <c r="BZA70" s="1"/>
      <c r="BZB70" s="1"/>
      <c r="BZC70" s="1"/>
      <c r="BZD70" s="1"/>
      <c r="BZE70" s="1"/>
      <c r="BZF70" s="1"/>
      <c r="BZG70" s="1"/>
      <c r="BZH70" s="1"/>
      <c r="BZI70" s="1"/>
      <c r="BZJ70" s="1"/>
      <c r="BZK70" s="1"/>
      <c r="BZL70" s="1"/>
      <c r="BZM70" s="1"/>
      <c r="BZN70" s="1"/>
      <c r="BZO70" s="1"/>
      <c r="BZP70" s="1"/>
      <c r="BZQ70" s="1"/>
      <c r="BZR70" s="1"/>
      <c r="BZS70" s="1"/>
      <c r="BZT70" s="1"/>
      <c r="BZU70" s="1"/>
      <c r="BZV70" s="1"/>
      <c r="BZW70" s="1"/>
      <c r="BZX70" s="1"/>
      <c r="BZY70" s="1"/>
      <c r="BZZ70" s="1"/>
      <c r="CAA70" s="1"/>
      <c r="CAB70" s="1"/>
      <c r="CAC70" s="1"/>
      <c r="CAD70" s="1"/>
      <c r="CAE70" s="1"/>
      <c r="CAF70" s="1"/>
      <c r="CAG70" s="1"/>
      <c r="CAH70" s="1"/>
      <c r="CAI70" s="1"/>
      <c r="CAJ70" s="1"/>
      <c r="CAK70" s="1"/>
      <c r="CAL70" s="1"/>
      <c r="CAM70" s="1"/>
      <c r="CAN70" s="1"/>
      <c r="CAO70" s="1"/>
      <c r="CAP70" s="1"/>
      <c r="CAQ70" s="1"/>
      <c r="CAR70" s="1"/>
      <c r="CAS70" s="1"/>
      <c r="CAT70" s="1"/>
      <c r="CAU70" s="1"/>
      <c r="CAV70" s="1"/>
      <c r="CAW70" s="1"/>
      <c r="CAX70" s="1"/>
      <c r="CAY70" s="1"/>
      <c r="CAZ70" s="1"/>
      <c r="CBA70" s="1"/>
      <c r="CBB70" s="1"/>
      <c r="CBC70" s="1"/>
      <c r="CBD70" s="1"/>
      <c r="CBE70" s="1"/>
      <c r="CBF70" s="1"/>
      <c r="CBG70" s="1"/>
      <c r="CBH70" s="1"/>
      <c r="CBI70" s="1"/>
      <c r="CBJ70" s="1"/>
      <c r="CBK70" s="1"/>
      <c r="CBL70" s="1"/>
      <c r="CBM70" s="1"/>
      <c r="CBN70" s="1"/>
      <c r="CBO70" s="1"/>
      <c r="CBP70" s="1"/>
      <c r="CBQ70" s="1"/>
      <c r="CBR70" s="1"/>
      <c r="CBS70" s="1"/>
      <c r="CBT70" s="1"/>
      <c r="CBU70" s="1"/>
      <c r="CBV70" s="1"/>
      <c r="CBW70" s="1"/>
      <c r="CBX70" s="1"/>
      <c r="CBY70" s="1"/>
      <c r="CBZ70" s="1"/>
      <c r="CCA70" s="1"/>
      <c r="CCB70" s="1"/>
      <c r="CCC70" s="1"/>
      <c r="CCD70" s="1"/>
      <c r="CCE70" s="1"/>
      <c r="CCF70" s="1"/>
      <c r="CCG70" s="1"/>
      <c r="CCH70" s="1"/>
      <c r="CCI70" s="1"/>
      <c r="CCJ70" s="1"/>
      <c r="CCK70" s="1"/>
      <c r="CCL70" s="1"/>
      <c r="CCM70" s="1"/>
      <c r="CCN70" s="1"/>
      <c r="CCO70" s="1"/>
      <c r="CCP70" s="1"/>
      <c r="CCQ70" s="1"/>
      <c r="CCR70" s="1"/>
      <c r="CCS70" s="1"/>
      <c r="CCT70" s="1"/>
      <c r="CCU70" s="1"/>
      <c r="CCV70" s="1"/>
      <c r="CCW70" s="1"/>
      <c r="CCX70" s="1"/>
      <c r="CCY70" s="1"/>
      <c r="CCZ70" s="1"/>
      <c r="CDA70" s="1"/>
      <c r="CDB70" s="1"/>
      <c r="CDC70" s="1"/>
      <c r="CDD70" s="1"/>
      <c r="CDE70" s="1"/>
      <c r="CDF70" s="1"/>
      <c r="CDG70" s="1"/>
      <c r="CDH70" s="1"/>
      <c r="CDI70" s="1"/>
      <c r="CDJ70" s="1"/>
      <c r="CDK70" s="1"/>
      <c r="CDL70" s="1"/>
      <c r="CDM70" s="1"/>
      <c r="CDN70" s="1"/>
      <c r="CDO70" s="1"/>
      <c r="CDP70" s="1"/>
      <c r="CDQ70" s="1"/>
      <c r="CDR70" s="1"/>
      <c r="CDS70" s="1"/>
      <c r="CDT70" s="1"/>
      <c r="CDU70" s="1"/>
      <c r="CDV70" s="1"/>
      <c r="CDW70" s="1"/>
      <c r="CDX70" s="1"/>
      <c r="CDY70" s="1"/>
      <c r="CDZ70" s="1"/>
      <c r="CEA70" s="1"/>
      <c r="CEB70" s="1"/>
      <c r="CEC70" s="1"/>
      <c r="CED70" s="1"/>
      <c r="CEE70" s="1"/>
      <c r="CEF70" s="1"/>
      <c r="CEG70" s="1"/>
      <c r="CEH70" s="1"/>
      <c r="CEI70" s="1"/>
      <c r="CEJ70" s="1"/>
      <c r="CEK70" s="1"/>
      <c r="CEL70" s="1"/>
      <c r="CEM70" s="1"/>
      <c r="CEN70" s="1"/>
      <c r="CEO70" s="1"/>
      <c r="CEP70" s="1"/>
      <c r="CEQ70" s="1"/>
      <c r="CER70" s="1"/>
      <c r="CES70" s="1"/>
      <c r="CET70" s="1"/>
      <c r="CEU70" s="1"/>
      <c r="CEV70" s="1"/>
      <c r="CEW70" s="1"/>
      <c r="CEX70" s="1"/>
      <c r="CEY70" s="1"/>
      <c r="CEZ70" s="1"/>
      <c r="CFA70" s="1"/>
      <c r="CFB70" s="1"/>
      <c r="CFC70" s="1"/>
      <c r="CFD70" s="1"/>
      <c r="CFE70" s="1"/>
      <c r="CFF70" s="1"/>
      <c r="CFG70" s="1"/>
      <c r="CFH70" s="1"/>
      <c r="CFI70" s="1"/>
      <c r="CFJ70" s="1"/>
      <c r="CFK70" s="1"/>
      <c r="CFL70" s="1"/>
      <c r="CFM70" s="1"/>
      <c r="CFN70" s="1"/>
      <c r="CFO70" s="1"/>
      <c r="CFP70" s="1"/>
      <c r="CFQ70" s="1"/>
      <c r="CFR70" s="1"/>
      <c r="CFS70" s="1"/>
      <c r="CFT70" s="1"/>
      <c r="CFU70" s="1"/>
      <c r="CFV70" s="1"/>
      <c r="CFW70" s="1"/>
      <c r="CFX70" s="1"/>
      <c r="CFY70" s="1"/>
      <c r="CFZ70" s="1"/>
      <c r="CGA70" s="1"/>
      <c r="CGB70" s="1"/>
      <c r="CGC70" s="1"/>
      <c r="CGD70" s="1"/>
      <c r="CGE70" s="1"/>
      <c r="CGF70" s="1"/>
      <c r="CGG70" s="1"/>
      <c r="CGH70" s="1"/>
      <c r="CGI70" s="1"/>
      <c r="CGJ70" s="1"/>
      <c r="CGK70" s="1"/>
      <c r="CGL70" s="1"/>
      <c r="CGM70" s="1"/>
      <c r="CGN70" s="1"/>
      <c r="CGO70" s="1"/>
      <c r="CGP70" s="1"/>
      <c r="CGQ70" s="1"/>
      <c r="CGR70" s="1"/>
      <c r="CGS70" s="1"/>
      <c r="CGT70" s="1"/>
      <c r="CGU70" s="1"/>
      <c r="CGV70" s="1"/>
      <c r="CGW70" s="1"/>
      <c r="CGX70" s="1"/>
      <c r="CGY70" s="1"/>
      <c r="CGZ70" s="1"/>
      <c r="CHA70" s="1"/>
      <c r="CHB70" s="1"/>
      <c r="CHC70" s="1"/>
      <c r="CHD70" s="1"/>
      <c r="CHE70" s="1"/>
      <c r="CHF70" s="1"/>
      <c r="CHG70" s="1"/>
      <c r="CHH70" s="1"/>
      <c r="CHI70" s="1"/>
      <c r="CHJ70" s="1"/>
      <c r="CHK70" s="1"/>
      <c r="CHL70" s="1"/>
      <c r="CHM70" s="1"/>
      <c r="CHN70" s="1"/>
      <c r="CHO70" s="1"/>
      <c r="CHP70" s="1"/>
      <c r="CHQ70" s="1"/>
      <c r="CHR70" s="1"/>
      <c r="CHS70" s="1"/>
      <c r="CHT70" s="1"/>
      <c r="CHU70" s="1"/>
      <c r="CHV70" s="1"/>
      <c r="CHW70" s="1"/>
      <c r="CHX70" s="1"/>
      <c r="CHY70" s="1"/>
      <c r="CHZ70" s="1"/>
      <c r="CIA70" s="1"/>
      <c r="CIB70" s="1"/>
      <c r="CIC70" s="1"/>
      <c r="CID70" s="1"/>
      <c r="CIE70" s="1"/>
      <c r="CIF70" s="1"/>
      <c r="CIG70" s="1"/>
      <c r="CIH70" s="1"/>
      <c r="CII70" s="1"/>
      <c r="CIJ70" s="1"/>
      <c r="CIK70" s="1"/>
      <c r="CIL70" s="1"/>
      <c r="CIM70" s="1"/>
      <c r="CIN70" s="1"/>
      <c r="CIO70" s="1"/>
      <c r="CIP70" s="1"/>
      <c r="CIQ70" s="1"/>
      <c r="CIR70" s="1"/>
      <c r="CIS70" s="1"/>
      <c r="CIT70" s="1"/>
      <c r="CIU70" s="1"/>
      <c r="CIV70" s="1"/>
      <c r="CIW70" s="1"/>
      <c r="CIX70" s="1"/>
      <c r="CIY70" s="1"/>
      <c r="CIZ70" s="1"/>
      <c r="CJA70" s="1"/>
      <c r="CJB70" s="1"/>
      <c r="CJC70" s="1"/>
      <c r="CJD70" s="1"/>
      <c r="CJE70" s="1"/>
      <c r="CJF70" s="1"/>
      <c r="CJG70" s="1"/>
      <c r="CJH70" s="1"/>
      <c r="CJI70" s="1"/>
      <c r="CJJ70" s="1"/>
      <c r="CJK70" s="1"/>
      <c r="CJL70" s="1"/>
      <c r="CJM70" s="1"/>
      <c r="CJN70" s="1"/>
      <c r="CJO70" s="1"/>
      <c r="CJP70" s="1"/>
      <c r="CJQ70" s="1"/>
      <c r="CJR70" s="1"/>
      <c r="CJS70" s="1"/>
      <c r="CJT70" s="1"/>
      <c r="CJU70" s="1"/>
      <c r="CJV70" s="1"/>
      <c r="CJW70" s="1"/>
      <c r="CJX70" s="1"/>
      <c r="CJY70" s="1"/>
      <c r="CJZ70" s="1"/>
      <c r="CKA70" s="1"/>
      <c r="CKB70" s="1"/>
      <c r="CKC70" s="1"/>
      <c r="CKD70" s="1"/>
      <c r="CKE70" s="1"/>
      <c r="CKF70" s="1"/>
      <c r="CKG70" s="1"/>
      <c r="CKH70" s="1"/>
      <c r="CKI70" s="1"/>
      <c r="CKJ70" s="1"/>
      <c r="CKK70" s="1"/>
      <c r="CKL70" s="1"/>
      <c r="CKM70" s="1"/>
      <c r="CKN70" s="1"/>
      <c r="CKO70" s="1"/>
      <c r="CKP70" s="1"/>
      <c r="CKQ70" s="1"/>
      <c r="CKR70" s="1"/>
      <c r="CKS70" s="1"/>
      <c r="CKT70" s="1"/>
      <c r="CKU70" s="1"/>
      <c r="CKV70" s="1"/>
      <c r="CKW70" s="1"/>
      <c r="CKX70" s="1"/>
      <c r="CKY70" s="1"/>
      <c r="CKZ70" s="1"/>
      <c r="CLA70" s="1"/>
      <c r="CLB70" s="1"/>
      <c r="CLC70" s="1"/>
      <c r="CLD70" s="1"/>
      <c r="CLE70" s="1"/>
      <c r="CLF70" s="1"/>
      <c r="CLG70" s="1"/>
      <c r="CLH70" s="1"/>
      <c r="CLI70" s="1"/>
      <c r="CLJ70" s="1"/>
      <c r="CLK70" s="1"/>
      <c r="CLL70" s="1"/>
      <c r="CLM70" s="1"/>
      <c r="CLN70" s="1"/>
      <c r="CLO70" s="1"/>
      <c r="CLP70" s="1"/>
      <c r="CLQ70" s="1"/>
      <c r="CLR70" s="1"/>
      <c r="CLS70" s="1"/>
      <c r="CLT70" s="1"/>
      <c r="CLU70" s="1"/>
      <c r="CLV70" s="1"/>
      <c r="CLW70" s="1"/>
      <c r="CLX70" s="1"/>
      <c r="CLY70" s="1"/>
      <c r="CLZ70" s="1"/>
      <c r="CMA70" s="1"/>
      <c r="CMB70" s="1"/>
      <c r="CMC70" s="1"/>
      <c r="CMD70" s="1"/>
      <c r="CME70" s="1"/>
      <c r="CMF70" s="1"/>
      <c r="CMG70" s="1"/>
      <c r="CMH70" s="1"/>
      <c r="CMI70" s="1"/>
      <c r="CMJ70" s="1"/>
      <c r="CMK70" s="1"/>
      <c r="CML70" s="1"/>
      <c r="CMM70" s="1"/>
      <c r="CMN70" s="1"/>
      <c r="CMO70" s="1"/>
      <c r="CMP70" s="1"/>
      <c r="CMQ70" s="1"/>
      <c r="CMR70" s="1"/>
      <c r="CMS70" s="1"/>
      <c r="CMT70" s="1"/>
      <c r="CMU70" s="1"/>
      <c r="CMV70" s="1"/>
      <c r="CMW70" s="1"/>
      <c r="CMX70" s="1"/>
      <c r="CMY70" s="1"/>
      <c r="CMZ70" s="1"/>
      <c r="CNA70" s="1"/>
      <c r="CNB70" s="1"/>
      <c r="CNC70" s="1"/>
      <c r="CND70" s="1"/>
      <c r="CNE70" s="1"/>
      <c r="CNF70" s="1"/>
      <c r="CNG70" s="1"/>
      <c r="CNH70" s="1"/>
      <c r="CNI70" s="1"/>
      <c r="CNJ70" s="1"/>
      <c r="CNK70" s="1"/>
      <c r="CNL70" s="1"/>
      <c r="CNM70" s="1"/>
      <c r="CNN70" s="1"/>
      <c r="CNO70" s="1"/>
      <c r="CNP70" s="1"/>
      <c r="CNQ70" s="1"/>
      <c r="CNR70" s="1"/>
      <c r="CNS70" s="1"/>
      <c r="CNT70" s="1"/>
      <c r="CNU70" s="1"/>
      <c r="CNV70" s="1"/>
      <c r="CNW70" s="1"/>
      <c r="CNX70" s="1"/>
      <c r="CNY70" s="1"/>
      <c r="CNZ70" s="1"/>
      <c r="COA70" s="1"/>
      <c r="COB70" s="1"/>
      <c r="COC70" s="1"/>
      <c r="COD70" s="1"/>
      <c r="COE70" s="1"/>
      <c r="COF70" s="1"/>
      <c r="COG70" s="1"/>
      <c r="COH70" s="1"/>
      <c r="COI70" s="1"/>
      <c r="COJ70" s="1"/>
      <c r="COK70" s="1"/>
      <c r="COL70" s="1"/>
      <c r="COM70" s="1"/>
      <c r="CON70" s="1"/>
      <c r="COO70" s="1"/>
      <c r="COP70" s="1"/>
      <c r="COQ70" s="1"/>
      <c r="COR70" s="1"/>
      <c r="COS70" s="1"/>
      <c r="COT70" s="1"/>
      <c r="COU70" s="1"/>
      <c r="COV70" s="1"/>
      <c r="COW70" s="1"/>
      <c r="COX70" s="1"/>
      <c r="COY70" s="1"/>
      <c r="COZ70" s="1"/>
      <c r="CPA70" s="1"/>
      <c r="CPB70" s="1"/>
      <c r="CPC70" s="1"/>
      <c r="CPD70" s="1"/>
      <c r="CPE70" s="1"/>
      <c r="CPF70" s="1"/>
      <c r="CPG70" s="1"/>
      <c r="CPH70" s="1"/>
      <c r="CPI70" s="1"/>
      <c r="CPJ70" s="1"/>
      <c r="CPK70" s="1"/>
      <c r="CPL70" s="1"/>
      <c r="CPM70" s="1"/>
      <c r="CPN70" s="1"/>
      <c r="CPO70" s="1"/>
      <c r="CPP70" s="1"/>
      <c r="CPQ70" s="1"/>
      <c r="CPR70" s="1"/>
      <c r="CPS70" s="1"/>
      <c r="CPT70" s="1"/>
      <c r="CPU70" s="1"/>
      <c r="CPV70" s="1"/>
      <c r="CPW70" s="1"/>
      <c r="CPX70" s="1"/>
      <c r="CPY70" s="1"/>
      <c r="CPZ70" s="1"/>
      <c r="CQA70" s="1"/>
      <c r="CQB70" s="1"/>
      <c r="CQC70" s="1"/>
      <c r="CQD70" s="1"/>
      <c r="CQE70" s="1"/>
      <c r="CQF70" s="1"/>
      <c r="CQG70" s="1"/>
      <c r="CQH70" s="1"/>
      <c r="CQI70" s="1"/>
      <c r="CQJ70" s="1"/>
      <c r="CQK70" s="1"/>
      <c r="CQL70" s="1"/>
      <c r="CQM70" s="1"/>
      <c r="CQN70" s="1"/>
      <c r="CQO70" s="1"/>
      <c r="CQP70" s="1"/>
      <c r="CQQ70" s="1"/>
      <c r="CQR70" s="1"/>
      <c r="CQS70" s="1"/>
      <c r="CQT70" s="1"/>
      <c r="CQU70" s="1"/>
      <c r="CQV70" s="1"/>
      <c r="CQW70" s="1"/>
      <c r="CQX70" s="1"/>
      <c r="CQY70" s="1"/>
      <c r="CQZ70" s="1"/>
      <c r="CRA70" s="1"/>
      <c r="CRB70" s="1"/>
      <c r="CRC70" s="1"/>
      <c r="CRD70" s="1"/>
      <c r="CRE70" s="1"/>
      <c r="CRF70" s="1"/>
      <c r="CRG70" s="1"/>
      <c r="CRH70" s="1"/>
      <c r="CRI70" s="1"/>
      <c r="CRJ70" s="1"/>
      <c r="CRK70" s="1"/>
      <c r="CRL70" s="1"/>
      <c r="CRM70" s="1"/>
      <c r="CRN70" s="1"/>
      <c r="CRO70" s="1"/>
      <c r="CRP70" s="1"/>
      <c r="CRQ70" s="1"/>
      <c r="CRR70" s="1"/>
      <c r="CRS70" s="1"/>
      <c r="CRT70" s="1"/>
      <c r="CRU70" s="1"/>
      <c r="CRV70" s="1"/>
      <c r="CRW70" s="1"/>
      <c r="CRX70" s="1"/>
      <c r="CRY70" s="1"/>
      <c r="CRZ70" s="1"/>
      <c r="CSA70" s="1"/>
      <c r="CSB70" s="1"/>
      <c r="CSC70" s="1"/>
      <c r="CSD70" s="1"/>
      <c r="CSE70" s="1"/>
      <c r="CSF70" s="1"/>
      <c r="CSG70" s="1"/>
      <c r="CSH70" s="1"/>
      <c r="CSI70" s="1"/>
      <c r="CSJ70" s="1"/>
      <c r="CSK70" s="1"/>
      <c r="CSL70" s="1"/>
      <c r="CSM70" s="1"/>
      <c r="CSN70" s="1"/>
      <c r="CSO70" s="1"/>
      <c r="CSP70" s="1"/>
      <c r="CSQ70" s="1"/>
      <c r="CSR70" s="1"/>
      <c r="CSS70" s="1"/>
      <c r="CST70" s="1"/>
      <c r="CSU70" s="1"/>
      <c r="CSV70" s="1"/>
      <c r="CSW70" s="1"/>
      <c r="CSX70" s="1"/>
      <c r="CSY70" s="1"/>
      <c r="CSZ70" s="1"/>
      <c r="CTA70" s="1"/>
      <c r="CTB70" s="1"/>
      <c r="CTC70" s="1"/>
      <c r="CTD70" s="1"/>
      <c r="CTE70" s="1"/>
      <c r="CTF70" s="1"/>
      <c r="CTG70" s="1"/>
      <c r="CTH70" s="1"/>
      <c r="CTI70" s="1"/>
      <c r="CTJ70" s="1"/>
      <c r="CTK70" s="1"/>
      <c r="CTL70" s="1"/>
      <c r="CTM70" s="1"/>
      <c r="CTN70" s="1"/>
      <c r="CTO70" s="1"/>
      <c r="CTP70" s="1"/>
      <c r="CTQ70" s="1"/>
      <c r="CTR70" s="1"/>
      <c r="CTS70" s="1"/>
      <c r="CTT70" s="1"/>
      <c r="CTU70" s="1"/>
      <c r="CTV70" s="1"/>
      <c r="CTW70" s="1"/>
      <c r="CTX70" s="1"/>
      <c r="CTY70" s="1"/>
      <c r="CTZ70" s="1"/>
      <c r="CUA70" s="1"/>
      <c r="CUB70" s="1"/>
      <c r="CUC70" s="1"/>
      <c r="CUD70" s="1"/>
      <c r="CUE70" s="1"/>
      <c r="CUF70" s="1"/>
      <c r="CUG70" s="1"/>
      <c r="CUH70" s="1"/>
      <c r="CUI70" s="1"/>
      <c r="CUJ70" s="1"/>
      <c r="CUK70" s="1"/>
      <c r="CUL70" s="1"/>
      <c r="CUM70" s="1"/>
      <c r="CUN70" s="1"/>
      <c r="CUO70" s="1"/>
      <c r="CUP70" s="1"/>
      <c r="CUQ70" s="1"/>
      <c r="CUR70" s="1"/>
      <c r="CUS70" s="1"/>
      <c r="CUT70" s="1"/>
      <c r="CUU70" s="1"/>
      <c r="CUV70" s="1"/>
      <c r="CUW70" s="1"/>
      <c r="CUX70" s="1"/>
      <c r="CUY70" s="1"/>
      <c r="CUZ70" s="1"/>
      <c r="CVA70" s="1"/>
      <c r="CVB70" s="1"/>
      <c r="CVC70" s="1"/>
      <c r="CVD70" s="1"/>
      <c r="CVE70" s="1"/>
      <c r="CVF70" s="1"/>
      <c r="CVG70" s="1"/>
      <c r="CVH70" s="1"/>
      <c r="CVI70" s="1"/>
      <c r="CVJ70" s="1"/>
      <c r="CVK70" s="1"/>
      <c r="CVL70" s="1"/>
      <c r="CVM70" s="1"/>
      <c r="CVN70" s="1"/>
      <c r="CVO70" s="1"/>
      <c r="CVP70" s="1"/>
      <c r="CVQ70" s="1"/>
      <c r="CVR70" s="1"/>
      <c r="CVS70" s="1"/>
      <c r="CVT70" s="1"/>
      <c r="CVU70" s="1"/>
      <c r="CVV70" s="1"/>
      <c r="CVW70" s="1"/>
      <c r="CVX70" s="1"/>
      <c r="CVY70" s="1"/>
      <c r="CVZ70" s="1"/>
      <c r="CWA70" s="1"/>
      <c r="CWB70" s="1"/>
      <c r="CWC70" s="1"/>
      <c r="CWD70" s="1"/>
      <c r="CWE70" s="1"/>
      <c r="CWF70" s="1"/>
      <c r="CWG70" s="1"/>
      <c r="CWH70" s="1"/>
      <c r="CWI70" s="1"/>
      <c r="CWJ70" s="1"/>
      <c r="CWK70" s="1"/>
      <c r="CWL70" s="1"/>
      <c r="CWM70" s="1"/>
      <c r="CWN70" s="1"/>
      <c r="CWO70" s="1"/>
      <c r="CWP70" s="1"/>
      <c r="CWQ70" s="1"/>
      <c r="CWR70" s="1"/>
      <c r="CWS70" s="1"/>
      <c r="CWT70" s="1"/>
      <c r="CWU70" s="1"/>
      <c r="CWV70" s="1"/>
      <c r="CWW70" s="1"/>
      <c r="CWX70" s="1"/>
      <c r="CWY70" s="1"/>
      <c r="CWZ70" s="1"/>
      <c r="CXA70" s="1"/>
      <c r="CXB70" s="1"/>
      <c r="CXC70" s="1"/>
      <c r="CXD70" s="1"/>
      <c r="CXE70" s="1"/>
      <c r="CXF70" s="1"/>
      <c r="CXG70" s="1"/>
      <c r="CXH70" s="1"/>
      <c r="CXI70" s="1"/>
      <c r="CXJ70" s="1"/>
      <c r="CXK70" s="1"/>
      <c r="CXL70" s="1"/>
      <c r="CXM70" s="1"/>
      <c r="CXN70" s="1"/>
      <c r="CXO70" s="1"/>
      <c r="CXP70" s="1"/>
      <c r="CXQ70" s="1"/>
      <c r="CXR70" s="1"/>
      <c r="CXS70" s="1"/>
      <c r="CXT70" s="1"/>
      <c r="CXU70" s="1"/>
      <c r="CXV70" s="1"/>
      <c r="CXW70" s="1"/>
      <c r="CXX70" s="1"/>
      <c r="CXY70" s="1"/>
      <c r="CXZ70" s="1"/>
      <c r="CYA70" s="1"/>
      <c r="CYB70" s="1"/>
      <c r="CYC70" s="1"/>
      <c r="CYD70" s="1"/>
      <c r="CYE70" s="1"/>
      <c r="CYF70" s="1"/>
      <c r="CYG70" s="1"/>
      <c r="CYH70" s="1"/>
      <c r="CYI70" s="1"/>
      <c r="CYJ70" s="1"/>
      <c r="CYK70" s="1"/>
      <c r="CYL70" s="1"/>
      <c r="CYM70" s="1"/>
      <c r="CYN70" s="1"/>
      <c r="CYO70" s="1"/>
      <c r="CYP70" s="1"/>
      <c r="CYQ70" s="1"/>
      <c r="CYR70" s="1"/>
      <c r="CYS70" s="1"/>
      <c r="CYT70" s="1"/>
      <c r="CYU70" s="1"/>
      <c r="CYV70" s="1"/>
      <c r="CYW70" s="1"/>
      <c r="CYX70" s="1"/>
      <c r="CYY70" s="1"/>
      <c r="CYZ70" s="1"/>
      <c r="CZA70" s="1"/>
      <c r="CZB70" s="1"/>
      <c r="CZC70" s="1"/>
      <c r="CZD70" s="1"/>
      <c r="CZE70" s="1"/>
      <c r="CZF70" s="1"/>
      <c r="CZG70" s="1"/>
      <c r="CZH70" s="1"/>
      <c r="CZI70" s="1"/>
      <c r="CZJ70" s="1"/>
      <c r="CZK70" s="1"/>
      <c r="CZL70" s="1"/>
      <c r="CZM70" s="1"/>
      <c r="CZN70" s="1"/>
      <c r="CZO70" s="1"/>
      <c r="CZP70" s="1"/>
      <c r="CZQ70" s="1"/>
      <c r="CZR70" s="1"/>
      <c r="CZS70" s="1"/>
      <c r="CZT70" s="1"/>
      <c r="CZU70" s="1"/>
      <c r="CZV70" s="1"/>
      <c r="CZW70" s="1"/>
      <c r="CZX70" s="1"/>
      <c r="CZY70" s="1"/>
      <c r="CZZ70" s="1"/>
      <c r="DAA70" s="1"/>
      <c r="DAB70" s="1"/>
      <c r="DAC70" s="1"/>
      <c r="DAD70" s="1"/>
      <c r="DAE70" s="1"/>
      <c r="DAF70" s="1"/>
      <c r="DAG70" s="1"/>
      <c r="DAH70" s="1"/>
      <c r="DAI70" s="1"/>
      <c r="DAJ70" s="1"/>
      <c r="DAK70" s="1"/>
      <c r="DAL70" s="1"/>
      <c r="DAM70" s="1"/>
      <c r="DAN70" s="1"/>
      <c r="DAO70" s="1"/>
      <c r="DAP70" s="1"/>
      <c r="DAQ70" s="1"/>
      <c r="DAR70" s="1"/>
      <c r="DAS70" s="1"/>
      <c r="DAT70" s="1"/>
      <c r="DAU70" s="1"/>
      <c r="DAV70" s="1"/>
      <c r="DAW70" s="1"/>
      <c r="DAX70" s="1"/>
      <c r="DAY70" s="1"/>
      <c r="DAZ70" s="1"/>
      <c r="DBA70" s="1"/>
      <c r="DBB70" s="1"/>
      <c r="DBC70" s="1"/>
      <c r="DBD70" s="1"/>
      <c r="DBE70" s="1"/>
      <c r="DBF70" s="1"/>
      <c r="DBG70" s="1"/>
      <c r="DBH70" s="1"/>
      <c r="DBI70" s="1"/>
      <c r="DBJ70" s="1"/>
      <c r="DBK70" s="1"/>
      <c r="DBL70" s="1"/>
      <c r="DBM70" s="1"/>
      <c r="DBN70" s="1"/>
      <c r="DBO70" s="1"/>
      <c r="DBP70" s="1"/>
      <c r="DBQ70" s="1"/>
      <c r="DBR70" s="1"/>
      <c r="DBS70" s="1"/>
      <c r="DBT70" s="1"/>
      <c r="DBU70" s="1"/>
      <c r="DBV70" s="1"/>
      <c r="DBW70" s="1"/>
      <c r="DBX70" s="1"/>
      <c r="DBY70" s="1"/>
      <c r="DBZ70" s="1"/>
      <c r="DCA70" s="1"/>
      <c r="DCB70" s="1"/>
      <c r="DCC70" s="1"/>
      <c r="DCD70" s="1"/>
      <c r="DCE70" s="1"/>
      <c r="DCF70" s="1"/>
      <c r="DCG70" s="1"/>
      <c r="DCH70" s="1"/>
      <c r="DCI70" s="1"/>
      <c r="DCJ70" s="1"/>
      <c r="DCK70" s="1"/>
      <c r="DCL70" s="1"/>
      <c r="DCM70" s="1"/>
      <c r="DCN70" s="1"/>
      <c r="DCO70" s="1"/>
      <c r="DCP70" s="1"/>
      <c r="DCQ70" s="1"/>
      <c r="DCR70" s="1"/>
      <c r="DCS70" s="1"/>
      <c r="DCT70" s="1"/>
      <c r="DCU70" s="1"/>
      <c r="DCV70" s="1"/>
      <c r="DCW70" s="1"/>
      <c r="DCX70" s="1"/>
      <c r="DCY70" s="1"/>
      <c r="DCZ70" s="1"/>
      <c r="DDA70" s="1"/>
      <c r="DDB70" s="1"/>
      <c r="DDC70" s="1"/>
      <c r="DDD70" s="1"/>
      <c r="DDE70" s="1"/>
      <c r="DDF70" s="1"/>
      <c r="DDG70" s="1"/>
      <c r="DDH70" s="1"/>
      <c r="DDI70" s="1"/>
      <c r="DDJ70" s="1"/>
      <c r="DDK70" s="1"/>
      <c r="DDL70" s="1"/>
      <c r="DDM70" s="1"/>
      <c r="DDN70" s="1"/>
      <c r="DDO70" s="1"/>
      <c r="DDP70" s="1"/>
      <c r="DDQ70" s="1"/>
      <c r="DDR70" s="1"/>
      <c r="DDS70" s="1"/>
      <c r="DDT70" s="1"/>
      <c r="DDU70" s="1"/>
      <c r="DDV70" s="1"/>
      <c r="DDW70" s="1"/>
      <c r="DDX70" s="1"/>
      <c r="DDY70" s="1"/>
      <c r="DDZ70" s="1"/>
      <c r="DEA70" s="1"/>
      <c r="DEB70" s="1"/>
      <c r="DEC70" s="1"/>
      <c r="DED70" s="1"/>
      <c r="DEE70" s="1"/>
      <c r="DEF70" s="1"/>
      <c r="DEG70" s="1"/>
      <c r="DEH70" s="1"/>
      <c r="DEI70" s="1"/>
      <c r="DEJ70" s="1"/>
      <c r="DEK70" s="1"/>
      <c r="DEL70" s="1"/>
      <c r="DEM70" s="1"/>
      <c r="DEN70" s="1"/>
      <c r="DEO70" s="1"/>
      <c r="DEP70" s="1"/>
      <c r="DEQ70" s="1"/>
      <c r="DER70" s="1"/>
      <c r="DES70" s="1"/>
      <c r="DET70" s="1"/>
      <c r="DEU70" s="1"/>
      <c r="DEV70" s="1"/>
      <c r="DEW70" s="1"/>
      <c r="DEX70" s="1"/>
      <c r="DEY70" s="1"/>
      <c r="DEZ70" s="1"/>
      <c r="DFA70" s="1"/>
      <c r="DFB70" s="1"/>
      <c r="DFC70" s="1"/>
      <c r="DFD70" s="1"/>
      <c r="DFE70" s="1"/>
      <c r="DFF70" s="1"/>
      <c r="DFG70" s="1"/>
      <c r="DFH70" s="1"/>
      <c r="DFI70" s="1"/>
      <c r="DFJ70" s="1"/>
      <c r="DFK70" s="1"/>
      <c r="DFL70" s="1"/>
      <c r="DFM70" s="1"/>
      <c r="DFN70" s="1"/>
      <c r="DFO70" s="1"/>
      <c r="DFP70" s="1"/>
      <c r="DFQ70" s="1"/>
      <c r="DFR70" s="1"/>
      <c r="DFS70" s="1"/>
      <c r="DFT70" s="1"/>
      <c r="DFU70" s="1"/>
      <c r="DFV70" s="1"/>
      <c r="DFW70" s="1"/>
      <c r="DFX70" s="1"/>
      <c r="DFY70" s="1"/>
      <c r="DFZ70" s="1"/>
      <c r="DGA70" s="1"/>
      <c r="DGB70" s="1"/>
      <c r="DGC70" s="1"/>
      <c r="DGD70" s="1"/>
      <c r="DGE70" s="1"/>
      <c r="DGF70" s="1"/>
      <c r="DGG70" s="1"/>
      <c r="DGH70" s="1"/>
      <c r="DGI70" s="1"/>
      <c r="DGJ70" s="1"/>
      <c r="DGK70" s="1"/>
      <c r="DGL70" s="1"/>
      <c r="DGM70" s="1"/>
      <c r="DGN70" s="1"/>
      <c r="DGO70" s="1"/>
      <c r="DGP70" s="1"/>
      <c r="DGQ70" s="1"/>
      <c r="DGR70" s="1"/>
      <c r="DGS70" s="1"/>
      <c r="DGT70" s="1"/>
      <c r="DGU70" s="1"/>
      <c r="DGV70" s="1"/>
      <c r="DGW70" s="1"/>
      <c r="DGX70" s="1"/>
      <c r="DGY70" s="1"/>
      <c r="DGZ70" s="1"/>
      <c r="DHA70" s="1"/>
      <c r="DHB70" s="1"/>
      <c r="DHC70" s="1"/>
      <c r="DHD70" s="1"/>
      <c r="DHE70" s="1"/>
      <c r="DHF70" s="1"/>
      <c r="DHG70" s="1"/>
      <c r="DHH70" s="1"/>
      <c r="DHI70" s="1"/>
      <c r="DHJ70" s="1"/>
      <c r="DHK70" s="1"/>
      <c r="DHL70" s="1"/>
      <c r="DHM70" s="1"/>
      <c r="DHN70" s="1"/>
      <c r="DHO70" s="1"/>
      <c r="DHP70" s="1"/>
      <c r="DHQ70" s="1"/>
      <c r="DHR70" s="1"/>
      <c r="DHS70" s="1"/>
      <c r="DHT70" s="1"/>
      <c r="DHU70" s="1"/>
      <c r="DHV70" s="1"/>
      <c r="DHW70" s="1"/>
      <c r="DHX70" s="1"/>
      <c r="DHY70" s="1"/>
      <c r="DHZ70" s="1"/>
      <c r="DIA70" s="1"/>
      <c r="DIB70" s="1"/>
      <c r="DIC70" s="1"/>
      <c r="DID70" s="1"/>
      <c r="DIE70" s="1"/>
      <c r="DIF70" s="1"/>
      <c r="DIG70" s="1"/>
      <c r="DIH70" s="1"/>
      <c r="DII70" s="1"/>
      <c r="DIJ70" s="1"/>
      <c r="DIK70" s="1"/>
      <c r="DIL70" s="1"/>
      <c r="DIM70" s="1"/>
      <c r="DIN70" s="1"/>
      <c r="DIO70" s="1"/>
      <c r="DIP70" s="1"/>
      <c r="DIQ70" s="1"/>
      <c r="DIR70" s="1"/>
      <c r="DIS70" s="1"/>
      <c r="DIT70" s="1"/>
      <c r="DIU70" s="1"/>
      <c r="DIV70" s="1"/>
      <c r="DIW70" s="1"/>
      <c r="DIX70" s="1"/>
      <c r="DIY70" s="1"/>
      <c r="DIZ70" s="1"/>
      <c r="DJA70" s="1"/>
      <c r="DJB70" s="1"/>
      <c r="DJC70" s="1"/>
      <c r="DJD70" s="1"/>
      <c r="DJE70" s="1"/>
      <c r="DJF70" s="1"/>
      <c r="DJG70" s="1"/>
      <c r="DJH70" s="1"/>
      <c r="DJI70" s="1"/>
      <c r="DJJ70" s="1"/>
      <c r="DJK70" s="1"/>
      <c r="DJL70" s="1"/>
      <c r="DJM70" s="1"/>
      <c r="DJN70" s="1"/>
      <c r="DJO70" s="1"/>
      <c r="DJP70" s="1"/>
      <c r="DJQ70" s="1"/>
      <c r="DJR70" s="1"/>
      <c r="DJS70" s="1"/>
      <c r="DJT70" s="1"/>
      <c r="DJU70" s="1"/>
      <c r="DJV70" s="1"/>
      <c r="DJW70" s="1"/>
      <c r="DJX70" s="1"/>
      <c r="DJY70" s="1"/>
      <c r="DJZ70" s="1"/>
      <c r="DKA70" s="1"/>
      <c r="DKB70" s="1"/>
      <c r="DKC70" s="1"/>
      <c r="DKD70" s="1"/>
      <c r="DKE70" s="1"/>
      <c r="DKF70" s="1"/>
      <c r="DKG70" s="1"/>
      <c r="DKH70" s="1"/>
      <c r="DKI70" s="1"/>
      <c r="DKJ70" s="1"/>
      <c r="DKK70" s="1"/>
      <c r="DKL70" s="1"/>
      <c r="DKM70" s="1"/>
      <c r="DKN70" s="1"/>
      <c r="DKO70" s="1"/>
      <c r="DKP70" s="1"/>
      <c r="DKQ70" s="1"/>
      <c r="DKR70" s="1"/>
      <c r="DKS70" s="1"/>
      <c r="DKT70" s="1"/>
      <c r="DKU70" s="1"/>
      <c r="DKV70" s="1"/>
      <c r="DKW70" s="1"/>
      <c r="DKX70" s="1"/>
      <c r="DKY70" s="1"/>
      <c r="DKZ70" s="1"/>
      <c r="DLA70" s="1"/>
      <c r="DLB70" s="1"/>
      <c r="DLC70" s="1"/>
      <c r="DLD70" s="1"/>
      <c r="DLE70" s="1"/>
      <c r="DLF70" s="1"/>
      <c r="DLG70" s="1"/>
      <c r="DLH70" s="1"/>
      <c r="DLI70" s="1"/>
      <c r="DLJ70" s="1"/>
      <c r="DLK70" s="1"/>
      <c r="DLL70" s="1"/>
      <c r="DLM70" s="1"/>
      <c r="DLN70" s="1"/>
      <c r="DLO70" s="1"/>
      <c r="DLP70" s="1"/>
      <c r="DLQ70" s="1"/>
      <c r="DLR70" s="1"/>
      <c r="DLS70" s="1"/>
      <c r="DLT70" s="1"/>
      <c r="DLU70" s="1"/>
      <c r="DLV70" s="1"/>
      <c r="DLW70" s="1"/>
      <c r="DLX70" s="1"/>
      <c r="DLY70" s="1"/>
      <c r="DLZ70" s="1"/>
      <c r="DMA70" s="1"/>
      <c r="DMB70" s="1"/>
      <c r="DMC70" s="1"/>
      <c r="DMD70" s="1"/>
      <c r="DME70" s="1"/>
      <c r="DMF70" s="1"/>
      <c r="DMG70" s="1"/>
      <c r="DMH70" s="1"/>
      <c r="DMI70" s="1"/>
      <c r="DMJ70" s="1"/>
      <c r="DMK70" s="1"/>
      <c r="DML70" s="1"/>
      <c r="DMM70" s="1"/>
      <c r="DMN70" s="1"/>
      <c r="DMO70" s="1"/>
      <c r="DMP70" s="1"/>
      <c r="DMQ70" s="1"/>
      <c r="DMR70" s="1"/>
      <c r="DMS70" s="1"/>
      <c r="DMT70" s="1"/>
      <c r="DMU70" s="1"/>
      <c r="DMV70" s="1"/>
      <c r="DMW70" s="1"/>
      <c r="DMX70" s="1"/>
      <c r="DMY70" s="1"/>
      <c r="DMZ70" s="1"/>
      <c r="DNA70" s="1"/>
      <c r="DNB70" s="1"/>
      <c r="DNC70" s="1"/>
      <c r="DND70" s="1"/>
      <c r="DNE70" s="1"/>
      <c r="DNF70" s="1"/>
      <c r="DNG70" s="1"/>
      <c r="DNH70" s="1"/>
      <c r="DNI70" s="1"/>
      <c r="DNJ70" s="1"/>
      <c r="DNK70" s="1"/>
      <c r="DNL70" s="1"/>
      <c r="DNM70" s="1"/>
      <c r="DNN70" s="1"/>
      <c r="DNO70" s="1"/>
      <c r="DNP70" s="1"/>
      <c r="DNQ70" s="1"/>
      <c r="DNR70" s="1"/>
      <c r="DNS70" s="1"/>
      <c r="DNT70" s="1"/>
      <c r="DNU70" s="1"/>
      <c r="DNV70" s="1"/>
      <c r="DNW70" s="1"/>
      <c r="DNX70" s="1"/>
      <c r="DNY70" s="1"/>
      <c r="DNZ70" s="1"/>
      <c r="DOA70" s="1"/>
      <c r="DOB70" s="1"/>
      <c r="DOC70" s="1"/>
      <c r="DOD70" s="1"/>
      <c r="DOE70" s="1"/>
      <c r="DOF70" s="1"/>
      <c r="DOG70" s="1"/>
      <c r="DOH70" s="1"/>
      <c r="DOI70" s="1"/>
      <c r="DOJ70" s="1"/>
      <c r="DOK70" s="1"/>
      <c r="DOL70" s="1"/>
      <c r="DOM70" s="1"/>
      <c r="DON70" s="1"/>
      <c r="DOO70" s="1"/>
      <c r="DOP70" s="1"/>
      <c r="DOQ70" s="1"/>
      <c r="DOR70" s="1"/>
      <c r="DOS70" s="1"/>
      <c r="DOT70" s="1"/>
      <c r="DOU70" s="1"/>
      <c r="DOV70" s="1"/>
      <c r="DOW70" s="1"/>
      <c r="DOX70" s="1"/>
      <c r="DOY70" s="1"/>
      <c r="DOZ70" s="1"/>
      <c r="DPA70" s="1"/>
      <c r="DPB70" s="1"/>
      <c r="DPC70" s="1"/>
      <c r="DPD70" s="1"/>
      <c r="DPE70" s="1"/>
      <c r="DPF70" s="1"/>
      <c r="DPG70" s="1"/>
      <c r="DPH70" s="1"/>
      <c r="DPI70" s="1"/>
      <c r="DPJ70" s="1"/>
      <c r="DPK70" s="1"/>
      <c r="DPL70" s="1"/>
      <c r="DPM70" s="1"/>
      <c r="DPN70" s="1"/>
      <c r="DPO70" s="1"/>
      <c r="DPP70" s="1"/>
      <c r="DPQ70" s="1"/>
      <c r="DPR70" s="1"/>
      <c r="DPS70" s="1"/>
      <c r="DPT70" s="1"/>
      <c r="DPU70" s="1"/>
      <c r="DPV70" s="1"/>
      <c r="DPW70" s="1"/>
      <c r="DPX70" s="1"/>
      <c r="DPY70" s="1"/>
      <c r="DPZ70" s="1"/>
      <c r="DQA70" s="1"/>
      <c r="DQB70" s="1"/>
      <c r="DQC70" s="1"/>
      <c r="DQD70" s="1"/>
      <c r="DQE70" s="1"/>
      <c r="DQF70" s="1"/>
      <c r="DQG70" s="1"/>
      <c r="DQH70" s="1"/>
      <c r="DQI70" s="1"/>
      <c r="DQJ70" s="1"/>
      <c r="DQK70" s="1"/>
      <c r="DQL70" s="1"/>
      <c r="DQM70" s="1"/>
      <c r="DQN70" s="1"/>
      <c r="DQO70" s="1"/>
      <c r="DQP70" s="1"/>
      <c r="DQQ70" s="1"/>
      <c r="DQR70" s="1"/>
      <c r="DQS70" s="1"/>
      <c r="DQT70" s="1"/>
      <c r="DQU70" s="1"/>
      <c r="DQV70" s="1"/>
      <c r="DQW70" s="1"/>
      <c r="DQX70" s="1"/>
      <c r="DQY70" s="1"/>
      <c r="DQZ70" s="1"/>
      <c r="DRA70" s="1"/>
      <c r="DRB70" s="1"/>
      <c r="DRC70" s="1"/>
      <c r="DRD70" s="1"/>
      <c r="DRE70" s="1"/>
      <c r="DRF70" s="1"/>
      <c r="DRG70" s="1"/>
      <c r="DRH70" s="1"/>
      <c r="DRI70" s="1"/>
      <c r="DRJ70" s="1"/>
      <c r="DRK70" s="1"/>
      <c r="DRL70" s="1"/>
      <c r="DRM70" s="1"/>
      <c r="DRN70" s="1"/>
      <c r="DRO70" s="1"/>
      <c r="DRP70" s="1"/>
      <c r="DRQ70" s="1"/>
      <c r="DRR70" s="1"/>
      <c r="DRS70" s="1"/>
      <c r="DRT70" s="1"/>
      <c r="DRU70" s="1"/>
      <c r="DRV70" s="1"/>
      <c r="DRW70" s="1"/>
      <c r="DRX70" s="1"/>
      <c r="DRY70" s="1"/>
      <c r="DRZ70" s="1"/>
      <c r="DSA70" s="1"/>
      <c r="DSB70" s="1"/>
      <c r="DSC70" s="1"/>
      <c r="DSD70" s="1"/>
      <c r="DSE70" s="1"/>
      <c r="DSF70" s="1"/>
      <c r="DSG70" s="1"/>
      <c r="DSH70" s="1"/>
      <c r="DSI70" s="1"/>
      <c r="DSJ70" s="1"/>
      <c r="DSK70" s="1"/>
      <c r="DSL70" s="1"/>
      <c r="DSM70" s="1"/>
      <c r="DSN70" s="1"/>
      <c r="DSO70" s="1"/>
      <c r="DSP70" s="1"/>
      <c r="DSQ70" s="1"/>
      <c r="DSR70" s="1"/>
      <c r="DSS70" s="1"/>
      <c r="DST70" s="1"/>
      <c r="DSU70" s="1"/>
      <c r="DSV70" s="1"/>
      <c r="DSW70" s="1"/>
      <c r="DSX70" s="1"/>
      <c r="DSY70" s="1"/>
      <c r="DSZ70" s="1"/>
      <c r="DTA70" s="1"/>
      <c r="DTB70" s="1"/>
      <c r="DTC70" s="1"/>
      <c r="DTD70" s="1"/>
      <c r="DTE70" s="1"/>
      <c r="DTF70" s="1"/>
      <c r="DTG70" s="1"/>
      <c r="DTH70" s="1"/>
      <c r="DTI70" s="1"/>
      <c r="DTJ70" s="1"/>
      <c r="DTK70" s="1"/>
      <c r="DTL70" s="1"/>
      <c r="DTM70" s="1"/>
      <c r="DTN70" s="1"/>
      <c r="DTO70" s="1"/>
      <c r="DTP70" s="1"/>
      <c r="DTQ70" s="1"/>
      <c r="DTR70" s="1"/>
      <c r="DTS70" s="1"/>
      <c r="DTT70" s="1"/>
      <c r="DTU70" s="1"/>
      <c r="DTV70" s="1"/>
      <c r="DTW70" s="1"/>
      <c r="DTX70" s="1"/>
      <c r="DTY70" s="1"/>
      <c r="DTZ70" s="1"/>
      <c r="DUA70" s="1"/>
      <c r="DUB70" s="1"/>
      <c r="DUC70" s="1"/>
      <c r="DUD70" s="1"/>
      <c r="DUE70" s="1"/>
      <c r="DUF70" s="1"/>
      <c r="DUG70" s="1"/>
      <c r="DUH70" s="1"/>
      <c r="DUI70" s="1"/>
      <c r="DUJ70" s="1"/>
      <c r="DUK70" s="1"/>
      <c r="DUL70" s="1"/>
      <c r="DUM70" s="1"/>
      <c r="DUN70" s="1"/>
      <c r="DUO70" s="1"/>
      <c r="DUP70" s="1"/>
      <c r="DUQ70" s="1"/>
      <c r="DUR70" s="1"/>
      <c r="DUS70" s="1"/>
      <c r="DUT70" s="1"/>
      <c r="DUU70" s="1"/>
      <c r="DUV70" s="1"/>
      <c r="DUW70" s="1"/>
      <c r="DUX70" s="1"/>
      <c r="DUY70" s="1"/>
      <c r="DUZ70" s="1"/>
      <c r="DVA70" s="1"/>
      <c r="DVB70" s="1"/>
      <c r="DVC70" s="1"/>
      <c r="DVD70" s="1"/>
      <c r="DVE70" s="1"/>
      <c r="DVF70" s="1"/>
      <c r="DVG70" s="1"/>
      <c r="DVH70" s="1"/>
      <c r="DVI70" s="1"/>
      <c r="DVJ70" s="1"/>
      <c r="DVK70" s="1"/>
      <c r="DVL70" s="1"/>
      <c r="DVM70" s="1"/>
      <c r="DVN70" s="1"/>
      <c r="DVO70" s="1"/>
      <c r="DVP70" s="1"/>
      <c r="DVQ70" s="1"/>
      <c r="DVR70" s="1"/>
      <c r="DVS70" s="1"/>
      <c r="DVT70" s="1"/>
      <c r="DVU70" s="1"/>
      <c r="DVV70" s="1"/>
      <c r="DVW70" s="1"/>
      <c r="DVX70" s="1"/>
      <c r="DVY70" s="1"/>
      <c r="DVZ70" s="1"/>
      <c r="DWA70" s="1"/>
      <c r="DWB70" s="1"/>
      <c r="DWC70" s="1"/>
      <c r="DWD70" s="1"/>
      <c r="DWE70" s="1"/>
      <c r="DWF70" s="1"/>
      <c r="DWG70" s="1"/>
      <c r="DWH70" s="1"/>
      <c r="DWI70" s="1"/>
      <c r="DWJ70" s="1"/>
      <c r="DWK70" s="1"/>
      <c r="DWL70" s="1"/>
      <c r="DWM70" s="1"/>
      <c r="DWN70" s="1"/>
      <c r="DWO70" s="1"/>
      <c r="DWP70" s="1"/>
      <c r="DWQ70" s="1"/>
      <c r="DWR70" s="1"/>
      <c r="DWS70" s="1"/>
      <c r="DWT70" s="1"/>
      <c r="DWU70" s="1"/>
      <c r="DWV70" s="1"/>
      <c r="DWW70" s="1"/>
      <c r="DWX70" s="1"/>
      <c r="DWY70" s="1"/>
      <c r="DWZ70" s="1"/>
      <c r="DXA70" s="1"/>
      <c r="DXB70" s="1"/>
      <c r="DXC70" s="1"/>
      <c r="DXD70" s="1"/>
      <c r="DXE70" s="1"/>
      <c r="DXF70" s="1"/>
      <c r="DXG70" s="1"/>
      <c r="DXH70" s="1"/>
      <c r="DXI70" s="1"/>
      <c r="DXJ70" s="1"/>
      <c r="DXK70" s="1"/>
      <c r="DXL70" s="1"/>
      <c r="DXM70" s="1"/>
      <c r="DXN70" s="1"/>
      <c r="DXO70" s="1"/>
      <c r="DXP70" s="1"/>
      <c r="DXQ70" s="1"/>
      <c r="DXR70" s="1"/>
      <c r="DXS70" s="1"/>
      <c r="DXT70" s="1"/>
      <c r="DXU70" s="1"/>
      <c r="DXV70" s="1"/>
      <c r="DXW70" s="1"/>
      <c r="DXX70" s="1"/>
      <c r="DXY70" s="1"/>
      <c r="DXZ70" s="1"/>
      <c r="DYA70" s="1"/>
      <c r="DYB70" s="1"/>
      <c r="DYC70" s="1"/>
      <c r="DYD70" s="1"/>
      <c r="DYE70" s="1"/>
      <c r="DYF70" s="1"/>
      <c r="DYG70" s="1"/>
      <c r="DYH70" s="1"/>
      <c r="DYI70" s="1"/>
      <c r="DYJ70" s="1"/>
      <c r="DYK70" s="1"/>
      <c r="DYL70" s="1"/>
      <c r="DYM70" s="1"/>
      <c r="DYN70" s="1"/>
      <c r="DYO70" s="1"/>
      <c r="DYP70" s="1"/>
      <c r="DYQ70" s="1"/>
      <c r="DYR70" s="1"/>
      <c r="DYS70" s="1"/>
      <c r="DYT70" s="1"/>
      <c r="DYU70" s="1"/>
      <c r="DYV70" s="1"/>
      <c r="DYW70" s="1"/>
      <c r="DYX70" s="1"/>
      <c r="DYY70" s="1"/>
      <c r="DYZ70" s="1"/>
      <c r="DZA70" s="1"/>
      <c r="DZB70" s="1"/>
      <c r="DZC70" s="1"/>
      <c r="DZD70" s="1"/>
      <c r="DZE70" s="1"/>
      <c r="DZF70" s="1"/>
      <c r="DZG70" s="1"/>
      <c r="DZH70" s="1"/>
      <c r="DZI70" s="1"/>
      <c r="DZJ70" s="1"/>
      <c r="DZK70" s="1"/>
      <c r="DZL70" s="1"/>
      <c r="DZM70" s="1"/>
      <c r="DZN70" s="1"/>
      <c r="DZO70" s="1"/>
      <c r="DZP70" s="1"/>
      <c r="DZQ70" s="1"/>
      <c r="DZR70" s="1"/>
      <c r="DZS70" s="1"/>
      <c r="DZT70" s="1"/>
      <c r="DZU70" s="1"/>
      <c r="DZV70" s="1"/>
      <c r="DZW70" s="1"/>
      <c r="DZX70" s="1"/>
      <c r="DZY70" s="1"/>
      <c r="DZZ70" s="1"/>
      <c r="EAA70" s="1"/>
      <c r="EAB70" s="1"/>
      <c r="EAC70" s="1"/>
      <c r="EAD70" s="1"/>
      <c r="EAE70" s="1"/>
      <c r="EAF70" s="1"/>
      <c r="EAG70" s="1"/>
      <c r="EAH70" s="1"/>
      <c r="EAI70" s="1"/>
      <c r="EAJ70" s="1"/>
      <c r="EAK70" s="1"/>
      <c r="EAL70" s="1"/>
      <c r="EAM70" s="1"/>
      <c r="EAN70" s="1"/>
      <c r="EAO70" s="1"/>
      <c r="EAP70" s="1"/>
      <c r="EAQ70" s="1"/>
      <c r="EAR70" s="1"/>
      <c r="EAS70" s="1"/>
      <c r="EAT70" s="1"/>
      <c r="EAU70" s="1"/>
      <c r="EAV70" s="1"/>
      <c r="EAW70" s="1"/>
      <c r="EAX70" s="1"/>
      <c r="EAY70" s="1"/>
      <c r="EAZ70" s="1"/>
      <c r="EBA70" s="1"/>
      <c r="EBB70" s="1"/>
      <c r="EBC70" s="1"/>
      <c r="EBD70" s="1"/>
      <c r="EBE70" s="1"/>
      <c r="EBF70" s="1"/>
      <c r="EBG70" s="1"/>
      <c r="EBH70" s="1"/>
      <c r="EBI70" s="1"/>
      <c r="EBJ70" s="1"/>
      <c r="EBK70" s="1"/>
      <c r="EBL70" s="1"/>
      <c r="EBM70" s="1"/>
      <c r="EBN70" s="1"/>
      <c r="EBO70" s="1"/>
      <c r="EBP70" s="1"/>
      <c r="EBQ70" s="1"/>
      <c r="EBR70" s="1"/>
      <c r="EBS70" s="1"/>
      <c r="EBT70" s="1"/>
      <c r="EBU70" s="1"/>
      <c r="EBV70" s="1"/>
      <c r="EBW70" s="1"/>
      <c r="EBX70" s="1"/>
      <c r="EBY70" s="1"/>
      <c r="EBZ70" s="1"/>
      <c r="ECA70" s="1"/>
      <c r="ECB70" s="1"/>
      <c r="ECC70" s="1"/>
      <c r="ECD70" s="1"/>
      <c r="ECE70" s="1"/>
      <c r="ECF70" s="1"/>
      <c r="ECG70" s="1"/>
      <c r="ECH70" s="1"/>
      <c r="ECI70" s="1"/>
      <c r="ECJ70" s="1"/>
      <c r="ECK70" s="1"/>
      <c r="ECL70" s="1"/>
      <c r="ECM70" s="1"/>
      <c r="ECN70" s="1"/>
      <c r="ECO70" s="1"/>
      <c r="ECP70" s="1"/>
      <c r="ECQ70" s="1"/>
      <c r="ECR70" s="1"/>
      <c r="ECS70" s="1"/>
      <c r="ECT70" s="1"/>
      <c r="ECU70" s="1"/>
      <c r="ECV70" s="1"/>
      <c r="ECW70" s="1"/>
      <c r="ECX70" s="1"/>
      <c r="ECY70" s="1"/>
      <c r="ECZ70" s="1"/>
      <c r="EDA70" s="1"/>
      <c r="EDB70" s="1"/>
      <c r="EDC70" s="1"/>
      <c r="EDD70" s="1"/>
      <c r="EDE70" s="1"/>
      <c r="EDF70" s="1"/>
      <c r="EDG70" s="1"/>
      <c r="EDH70" s="1"/>
      <c r="EDI70" s="1"/>
      <c r="EDJ70" s="1"/>
      <c r="EDK70" s="1"/>
      <c r="EDL70" s="1"/>
      <c r="EDM70" s="1"/>
      <c r="EDN70" s="1"/>
      <c r="EDO70" s="1"/>
      <c r="EDP70" s="1"/>
      <c r="EDQ70" s="1"/>
      <c r="EDR70" s="1"/>
      <c r="EDS70" s="1"/>
      <c r="EDT70" s="1"/>
      <c r="EDU70" s="1"/>
      <c r="EDV70" s="1"/>
      <c r="EDW70" s="1"/>
      <c r="EDX70" s="1"/>
      <c r="EDY70" s="1"/>
      <c r="EDZ70" s="1"/>
      <c r="EEA70" s="1"/>
      <c r="EEB70" s="1"/>
      <c r="EEC70" s="1"/>
      <c r="EED70" s="1"/>
      <c r="EEE70" s="1"/>
      <c r="EEF70" s="1"/>
      <c r="EEG70" s="1"/>
      <c r="EEH70" s="1"/>
      <c r="EEI70" s="1"/>
      <c r="EEJ70" s="1"/>
      <c r="EEK70" s="1"/>
      <c r="EEL70" s="1"/>
      <c r="EEM70" s="1"/>
      <c r="EEN70" s="1"/>
      <c r="EEO70" s="1"/>
      <c r="EEP70" s="1"/>
      <c r="EEQ70" s="1"/>
      <c r="EER70" s="1"/>
      <c r="EES70" s="1"/>
      <c r="EET70" s="1"/>
      <c r="EEU70" s="1"/>
      <c r="EEV70" s="1"/>
      <c r="EEW70" s="1"/>
      <c r="EEX70" s="1"/>
      <c r="EEY70" s="1"/>
      <c r="EEZ70" s="1"/>
      <c r="EFA70" s="1"/>
      <c r="EFB70" s="1"/>
      <c r="EFC70" s="1"/>
      <c r="EFD70" s="1"/>
      <c r="EFE70" s="1"/>
      <c r="EFF70" s="1"/>
      <c r="EFG70" s="1"/>
      <c r="EFH70" s="1"/>
      <c r="EFI70" s="1"/>
      <c r="EFJ70" s="1"/>
      <c r="EFK70" s="1"/>
      <c r="EFL70" s="1"/>
      <c r="EFM70" s="1"/>
      <c r="EFN70" s="1"/>
      <c r="EFO70" s="1"/>
      <c r="EFP70" s="1"/>
      <c r="EFQ70" s="1"/>
      <c r="EFR70" s="1"/>
      <c r="EFS70" s="1"/>
      <c r="EFT70" s="1"/>
      <c r="EFU70" s="1"/>
      <c r="EFV70" s="1"/>
      <c r="EFW70" s="1"/>
      <c r="EFX70" s="1"/>
      <c r="EFY70" s="1"/>
      <c r="EFZ70" s="1"/>
      <c r="EGA70" s="1"/>
      <c r="EGB70" s="1"/>
      <c r="EGC70" s="1"/>
      <c r="EGD70" s="1"/>
      <c r="EGE70" s="1"/>
      <c r="EGF70" s="1"/>
      <c r="EGG70" s="1"/>
      <c r="EGH70" s="1"/>
      <c r="EGI70" s="1"/>
      <c r="EGJ70" s="1"/>
      <c r="EGK70" s="1"/>
      <c r="EGL70" s="1"/>
      <c r="EGM70" s="1"/>
      <c r="EGN70" s="1"/>
      <c r="EGO70" s="1"/>
      <c r="EGP70" s="1"/>
      <c r="EGQ70" s="1"/>
      <c r="EGR70" s="1"/>
      <c r="EGS70" s="1"/>
      <c r="EGT70" s="1"/>
      <c r="EGU70" s="1"/>
      <c r="EGV70" s="1"/>
      <c r="EGW70" s="1"/>
      <c r="EGX70" s="1"/>
      <c r="EGY70" s="1"/>
      <c r="EGZ70" s="1"/>
      <c r="EHA70" s="1"/>
      <c r="EHB70" s="1"/>
      <c r="EHC70" s="1"/>
      <c r="EHD70" s="1"/>
      <c r="EHE70" s="1"/>
      <c r="EHF70" s="1"/>
      <c r="EHG70" s="1"/>
      <c r="EHH70" s="1"/>
      <c r="EHI70" s="1"/>
      <c r="EHJ70" s="1"/>
      <c r="EHK70" s="1"/>
      <c r="EHL70" s="1"/>
      <c r="EHM70" s="1"/>
      <c r="EHN70" s="1"/>
      <c r="EHO70" s="1"/>
      <c r="EHP70" s="1"/>
      <c r="EHQ70" s="1"/>
      <c r="EHR70" s="1"/>
      <c r="EHS70" s="1"/>
      <c r="EHT70" s="1"/>
      <c r="EHU70" s="1"/>
      <c r="EHV70" s="1"/>
      <c r="EHW70" s="1"/>
      <c r="EHX70" s="1"/>
      <c r="EHY70" s="1"/>
      <c r="EHZ70" s="1"/>
      <c r="EIA70" s="1"/>
      <c r="EIB70" s="1"/>
      <c r="EIC70" s="1"/>
      <c r="EID70" s="1"/>
      <c r="EIE70" s="1"/>
      <c r="EIF70" s="1"/>
      <c r="EIG70" s="1"/>
      <c r="EIH70" s="1"/>
      <c r="EII70" s="1"/>
      <c r="EIJ70" s="1"/>
      <c r="EIK70" s="1"/>
      <c r="EIL70" s="1"/>
      <c r="EIM70" s="1"/>
      <c r="EIN70" s="1"/>
      <c r="EIO70" s="1"/>
      <c r="EIP70" s="1"/>
      <c r="EIQ70" s="1"/>
      <c r="EIR70" s="1"/>
      <c r="EIS70" s="1"/>
      <c r="EIT70" s="1"/>
      <c r="EIU70" s="1"/>
      <c r="EIV70" s="1"/>
      <c r="EIW70" s="1"/>
      <c r="EIX70" s="1"/>
      <c r="EIY70" s="1"/>
      <c r="EIZ70" s="1"/>
      <c r="EJA70" s="1"/>
      <c r="EJB70" s="1"/>
      <c r="EJC70" s="1"/>
      <c r="EJD70" s="1"/>
      <c r="EJE70" s="1"/>
      <c r="EJF70" s="1"/>
      <c r="EJG70" s="1"/>
      <c r="EJH70" s="1"/>
      <c r="EJI70" s="1"/>
      <c r="EJJ70" s="1"/>
      <c r="EJK70" s="1"/>
      <c r="EJL70" s="1"/>
      <c r="EJM70" s="1"/>
      <c r="EJN70" s="1"/>
      <c r="EJO70" s="1"/>
      <c r="EJP70" s="1"/>
      <c r="EJQ70" s="1"/>
      <c r="EJR70" s="1"/>
      <c r="EJS70" s="1"/>
      <c r="EJT70" s="1"/>
      <c r="EJU70" s="1"/>
      <c r="EJV70" s="1"/>
      <c r="EJW70" s="1"/>
      <c r="EJX70" s="1"/>
      <c r="EJY70" s="1"/>
      <c r="EJZ70" s="1"/>
      <c r="EKA70" s="1"/>
      <c r="EKB70" s="1"/>
      <c r="EKC70" s="1"/>
      <c r="EKD70" s="1"/>
      <c r="EKE70" s="1"/>
      <c r="EKF70" s="1"/>
      <c r="EKG70" s="1"/>
      <c r="EKH70" s="1"/>
      <c r="EKI70" s="1"/>
      <c r="EKJ70" s="1"/>
      <c r="EKK70" s="1"/>
      <c r="EKL70" s="1"/>
      <c r="EKM70" s="1"/>
      <c r="EKN70" s="1"/>
      <c r="EKO70" s="1"/>
      <c r="EKP70" s="1"/>
      <c r="EKQ70" s="1"/>
      <c r="EKR70" s="1"/>
      <c r="EKS70" s="1"/>
      <c r="EKT70" s="1"/>
      <c r="EKU70" s="1"/>
      <c r="EKV70" s="1"/>
      <c r="EKW70" s="1"/>
      <c r="EKX70" s="1"/>
      <c r="EKY70" s="1"/>
      <c r="EKZ70" s="1"/>
      <c r="ELA70" s="1"/>
      <c r="ELB70" s="1"/>
      <c r="ELC70" s="1"/>
      <c r="ELD70" s="1"/>
      <c r="ELE70" s="1"/>
      <c r="ELF70" s="1"/>
      <c r="ELG70" s="1"/>
      <c r="ELH70" s="1"/>
      <c r="ELI70" s="1"/>
      <c r="ELJ70" s="1"/>
      <c r="ELK70" s="1"/>
      <c r="ELL70" s="1"/>
      <c r="ELM70" s="1"/>
      <c r="ELN70" s="1"/>
      <c r="ELO70" s="1"/>
      <c r="ELP70" s="1"/>
      <c r="ELQ70" s="1"/>
      <c r="ELR70" s="1"/>
      <c r="ELS70" s="1"/>
      <c r="ELT70" s="1"/>
      <c r="ELU70" s="1"/>
      <c r="ELV70" s="1"/>
      <c r="ELW70" s="1"/>
      <c r="ELX70" s="1"/>
      <c r="ELY70" s="1"/>
      <c r="ELZ70" s="1"/>
      <c r="EMA70" s="1"/>
      <c r="EMB70" s="1"/>
      <c r="EMC70" s="1"/>
      <c r="EMD70" s="1"/>
      <c r="EME70" s="1"/>
      <c r="EMF70" s="1"/>
      <c r="EMG70" s="1"/>
      <c r="EMH70" s="1"/>
      <c r="EMI70" s="1"/>
      <c r="EMJ70" s="1"/>
      <c r="EMK70" s="1"/>
      <c r="EML70" s="1"/>
      <c r="EMM70" s="1"/>
      <c r="EMN70" s="1"/>
      <c r="EMO70" s="1"/>
      <c r="EMP70" s="1"/>
      <c r="EMQ70" s="1"/>
      <c r="EMR70" s="1"/>
      <c r="EMS70" s="1"/>
      <c r="EMT70" s="1"/>
      <c r="EMU70" s="1"/>
      <c r="EMV70" s="1"/>
      <c r="EMW70" s="1"/>
      <c r="EMX70" s="1"/>
      <c r="EMY70" s="1"/>
      <c r="EMZ70" s="1"/>
      <c r="ENA70" s="1"/>
      <c r="ENB70" s="1"/>
      <c r="ENC70" s="1"/>
      <c r="END70" s="1"/>
      <c r="ENE70" s="1"/>
      <c r="ENF70" s="1"/>
      <c r="ENG70" s="1"/>
      <c r="ENH70" s="1"/>
      <c r="ENI70" s="1"/>
      <c r="ENJ70" s="1"/>
      <c r="ENK70" s="1"/>
      <c r="ENL70" s="1"/>
      <c r="ENM70" s="1"/>
      <c r="ENN70" s="1"/>
      <c r="ENO70" s="1"/>
      <c r="ENP70" s="1"/>
      <c r="ENQ70" s="1"/>
      <c r="ENR70" s="1"/>
      <c r="ENS70" s="1"/>
      <c r="ENT70" s="1"/>
      <c r="ENU70" s="1"/>
      <c r="ENV70" s="1"/>
      <c r="ENW70" s="1"/>
      <c r="ENX70" s="1"/>
      <c r="ENY70" s="1"/>
      <c r="ENZ70" s="1"/>
      <c r="EOA70" s="1"/>
      <c r="EOB70" s="1"/>
      <c r="EOC70" s="1"/>
      <c r="EOD70" s="1"/>
      <c r="EOE70" s="1"/>
      <c r="EOF70" s="1"/>
      <c r="EOG70" s="1"/>
      <c r="EOH70" s="1"/>
      <c r="EOI70" s="1"/>
      <c r="EOJ70" s="1"/>
      <c r="EOK70" s="1"/>
      <c r="EOL70" s="1"/>
      <c r="EOM70" s="1"/>
      <c r="EON70" s="1"/>
      <c r="EOO70" s="1"/>
      <c r="EOP70" s="1"/>
      <c r="EOQ70" s="1"/>
      <c r="EOR70" s="1"/>
      <c r="EOS70" s="1"/>
      <c r="EOT70" s="1"/>
      <c r="EOU70" s="1"/>
      <c r="EOV70" s="1"/>
      <c r="EOW70" s="1"/>
      <c r="EOX70" s="1"/>
      <c r="EOY70" s="1"/>
      <c r="EOZ70" s="1"/>
      <c r="EPA70" s="1"/>
      <c r="EPB70" s="1"/>
      <c r="EPC70" s="1"/>
      <c r="EPD70" s="1"/>
      <c r="EPE70" s="1"/>
      <c r="EPF70" s="1"/>
      <c r="EPG70" s="1"/>
      <c r="EPH70" s="1"/>
      <c r="EPI70" s="1"/>
      <c r="EPJ70" s="1"/>
      <c r="EPK70" s="1"/>
      <c r="EPL70" s="1"/>
      <c r="EPM70" s="1"/>
      <c r="EPN70" s="1"/>
      <c r="EPO70" s="1"/>
      <c r="EPP70" s="1"/>
      <c r="EPQ70" s="1"/>
      <c r="EPR70" s="1"/>
      <c r="EPS70" s="1"/>
      <c r="EPT70" s="1"/>
      <c r="EPU70" s="1"/>
      <c r="EPV70" s="1"/>
      <c r="EPW70" s="1"/>
      <c r="EPX70" s="1"/>
      <c r="EPY70" s="1"/>
      <c r="EPZ70" s="1"/>
      <c r="EQA70" s="1"/>
      <c r="EQB70" s="1"/>
      <c r="EQC70" s="1"/>
      <c r="EQD70" s="1"/>
      <c r="EQE70" s="1"/>
      <c r="EQF70" s="1"/>
      <c r="EQG70" s="1"/>
      <c r="EQH70" s="1"/>
      <c r="EQI70" s="1"/>
      <c r="EQJ70" s="1"/>
      <c r="EQK70" s="1"/>
      <c r="EQL70" s="1"/>
      <c r="EQM70" s="1"/>
      <c r="EQN70" s="1"/>
      <c r="EQO70" s="1"/>
      <c r="EQP70" s="1"/>
      <c r="EQQ70" s="1"/>
      <c r="EQR70" s="1"/>
      <c r="EQS70" s="1"/>
      <c r="EQT70" s="1"/>
      <c r="EQU70" s="1"/>
      <c r="EQV70" s="1"/>
      <c r="EQW70" s="1"/>
      <c r="EQX70" s="1"/>
      <c r="EQY70" s="1"/>
      <c r="EQZ70" s="1"/>
      <c r="ERA70" s="1"/>
      <c r="ERB70" s="1"/>
      <c r="ERC70" s="1"/>
      <c r="ERD70" s="1"/>
      <c r="ERE70" s="1"/>
      <c r="ERF70" s="1"/>
      <c r="ERG70" s="1"/>
      <c r="ERH70" s="1"/>
      <c r="ERI70" s="1"/>
      <c r="ERJ70" s="1"/>
      <c r="ERK70" s="1"/>
      <c r="ERL70" s="1"/>
      <c r="ERM70" s="1"/>
      <c r="ERN70" s="1"/>
      <c r="ERO70" s="1"/>
      <c r="ERP70" s="1"/>
      <c r="ERQ70" s="1"/>
      <c r="ERR70" s="1"/>
      <c r="ERS70" s="1"/>
      <c r="ERT70" s="1"/>
      <c r="ERU70" s="1"/>
      <c r="ERV70" s="1"/>
      <c r="ERW70" s="1"/>
      <c r="ERX70" s="1"/>
      <c r="ERY70" s="1"/>
      <c r="ERZ70" s="1"/>
      <c r="ESA70" s="1"/>
      <c r="ESB70" s="1"/>
      <c r="ESC70" s="1"/>
      <c r="ESD70" s="1"/>
      <c r="ESE70" s="1"/>
      <c r="ESF70" s="1"/>
      <c r="ESG70" s="1"/>
      <c r="ESH70" s="1"/>
      <c r="ESI70" s="1"/>
      <c r="ESJ70" s="1"/>
      <c r="ESK70" s="1"/>
      <c r="ESL70" s="1"/>
      <c r="ESM70" s="1"/>
      <c r="ESN70" s="1"/>
      <c r="ESO70" s="1"/>
      <c r="ESP70" s="1"/>
      <c r="ESQ70" s="1"/>
      <c r="ESR70" s="1"/>
      <c r="ESS70" s="1"/>
      <c r="EST70" s="1"/>
      <c r="ESU70" s="1"/>
      <c r="ESV70" s="1"/>
      <c r="ESW70" s="1"/>
      <c r="ESX70" s="1"/>
      <c r="ESY70" s="1"/>
      <c r="ESZ70" s="1"/>
      <c r="ETA70" s="1"/>
      <c r="ETB70" s="1"/>
      <c r="ETC70" s="1"/>
      <c r="ETD70" s="1"/>
      <c r="ETE70" s="1"/>
      <c r="ETF70" s="1"/>
      <c r="ETG70" s="1"/>
      <c r="ETH70" s="1"/>
      <c r="ETI70" s="1"/>
      <c r="ETJ70" s="1"/>
      <c r="ETK70" s="1"/>
      <c r="ETL70" s="1"/>
      <c r="ETM70" s="1"/>
      <c r="ETN70" s="1"/>
      <c r="ETO70" s="1"/>
      <c r="ETP70" s="1"/>
      <c r="ETQ70" s="1"/>
      <c r="ETR70" s="1"/>
      <c r="ETS70" s="1"/>
      <c r="ETT70" s="1"/>
      <c r="ETU70" s="1"/>
      <c r="ETV70" s="1"/>
      <c r="ETW70" s="1"/>
      <c r="ETX70" s="1"/>
      <c r="ETY70" s="1"/>
      <c r="ETZ70" s="1"/>
      <c r="EUA70" s="1"/>
      <c r="EUB70" s="1"/>
      <c r="EUC70" s="1"/>
      <c r="EUD70" s="1"/>
      <c r="EUE70" s="1"/>
      <c r="EUF70" s="1"/>
      <c r="EUG70" s="1"/>
      <c r="EUH70" s="1"/>
      <c r="EUI70" s="1"/>
      <c r="EUJ70" s="1"/>
      <c r="EUK70" s="1"/>
      <c r="EUL70" s="1"/>
      <c r="EUM70" s="1"/>
      <c r="EUN70" s="1"/>
      <c r="EUO70" s="1"/>
      <c r="EUP70" s="1"/>
      <c r="EUQ70" s="1"/>
      <c r="EUR70" s="1"/>
      <c r="EUS70" s="1"/>
      <c r="EUT70" s="1"/>
      <c r="EUU70" s="1"/>
      <c r="EUV70" s="1"/>
      <c r="EUW70" s="1"/>
      <c r="EUX70" s="1"/>
      <c r="EUY70" s="1"/>
      <c r="EUZ70" s="1"/>
      <c r="EVA70" s="1"/>
      <c r="EVB70" s="1"/>
      <c r="EVC70" s="1"/>
      <c r="EVD70" s="1"/>
      <c r="EVE70" s="1"/>
      <c r="EVF70" s="1"/>
      <c r="EVG70" s="1"/>
      <c r="EVH70" s="1"/>
      <c r="EVI70" s="1"/>
      <c r="EVJ70" s="1"/>
      <c r="EVK70" s="1"/>
      <c r="EVL70" s="1"/>
      <c r="EVM70" s="1"/>
      <c r="EVN70" s="1"/>
      <c r="EVO70" s="1"/>
      <c r="EVP70" s="1"/>
      <c r="EVQ70" s="1"/>
      <c r="EVR70" s="1"/>
      <c r="EVS70" s="1"/>
      <c r="EVT70" s="1"/>
      <c r="EVU70" s="1"/>
      <c r="EVV70" s="1"/>
      <c r="EVW70" s="1"/>
      <c r="EVX70" s="1"/>
      <c r="EVY70" s="1"/>
      <c r="EVZ70" s="1"/>
      <c r="EWA70" s="1"/>
      <c r="EWB70" s="1"/>
      <c r="EWC70" s="1"/>
      <c r="EWD70" s="1"/>
      <c r="EWE70" s="1"/>
      <c r="EWF70" s="1"/>
      <c r="EWG70" s="1"/>
      <c r="EWH70" s="1"/>
      <c r="EWI70" s="1"/>
      <c r="EWJ70" s="1"/>
      <c r="EWK70" s="1"/>
      <c r="EWL70" s="1"/>
      <c r="EWM70" s="1"/>
      <c r="EWN70" s="1"/>
      <c r="EWO70" s="1"/>
      <c r="EWP70" s="1"/>
      <c r="EWQ70" s="1"/>
      <c r="EWR70" s="1"/>
      <c r="EWS70" s="1"/>
      <c r="EWT70" s="1"/>
      <c r="EWU70" s="1"/>
      <c r="EWV70" s="1"/>
      <c r="EWW70" s="1"/>
      <c r="EWX70" s="1"/>
      <c r="EWY70" s="1"/>
      <c r="EWZ70" s="1"/>
      <c r="EXA70" s="1"/>
      <c r="EXB70" s="1"/>
      <c r="EXC70" s="1"/>
      <c r="EXD70" s="1"/>
      <c r="EXE70" s="1"/>
      <c r="EXF70" s="1"/>
      <c r="EXG70" s="1"/>
      <c r="EXH70" s="1"/>
      <c r="EXI70" s="1"/>
      <c r="EXJ70" s="1"/>
      <c r="EXK70" s="1"/>
      <c r="EXL70" s="1"/>
      <c r="EXM70" s="1"/>
      <c r="EXN70" s="1"/>
      <c r="EXO70" s="1"/>
      <c r="EXP70" s="1"/>
      <c r="EXQ70" s="1"/>
      <c r="EXR70" s="1"/>
      <c r="EXS70" s="1"/>
      <c r="EXT70" s="1"/>
      <c r="EXU70" s="1"/>
      <c r="EXV70" s="1"/>
      <c r="EXW70" s="1"/>
      <c r="EXX70" s="1"/>
      <c r="EXY70" s="1"/>
      <c r="EXZ70" s="1"/>
      <c r="EYA70" s="1"/>
      <c r="EYB70" s="1"/>
      <c r="EYC70" s="1"/>
      <c r="EYD70" s="1"/>
      <c r="EYE70" s="1"/>
      <c r="EYF70" s="1"/>
      <c r="EYG70" s="1"/>
      <c r="EYH70" s="1"/>
      <c r="EYI70" s="1"/>
      <c r="EYJ70" s="1"/>
      <c r="EYK70" s="1"/>
      <c r="EYL70" s="1"/>
      <c r="EYM70" s="1"/>
      <c r="EYN70" s="1"/>
      <c r="EYO70" s="1"/>
      <c r="EYP70" s="1"/>
      <c r="EYQ70" s="1"/>
      <c r="EYR70" s="1"/>
      <c r="EYS70" s="1"/>
      <c r="EYT70" s="1"/>
      <c r="EYU70" s="1"/>
      <c r="EYV70" s="1"/>
      <c r="EYW70" s="1"/>
      <c r="EYX70" s="1"/>
      <c r="EYY70" s="1"/>
      <c r="EYZ70" s="1"/>
      <c r="EZA70" s="1"/>
      <c r="EZB70" s="1"/>
      <c r="EZC70" s="1"/>
      <c r="EZD70" s="1"/>
      <c r="EZE70" s="1"/>
      <c r="EZF70" s="1"/>
      <c r="EZG70" s="1"/>
      <c r="EZH70" s="1"/>
      <c r="EZI70" s="1"/>
      <c r="EZJ70" s="1"/>
      <c r="EZK70" s="1"/>
      <c r="EZL70" s="1"/>
      <c r="EZM70" s="1"/>
      <c r="EZN70" s="1"/>
      <c r="EZO70" s="1"/>
      <c r="EZP70" s="1"/>
      <c r="EZQ70" s="1"/>
      <c r="EZR70" s="1"/>
      <c r="EZS70" s="1"/>
      <c r="EZT70" s="1"/>
      <c r="EZU70" s="1"/>
      <c r="EZV70" s="1"/>
      <c r="EZW70" s="1"/>
      <c r="EZX70" s="1"/>
      <c r="EZY70" s="1"/>
      <c r="EZZ70" s="1"/>
      <c r="FAA70" s="1"/>
      <c r="FAB70" s="1"/>
      <c r="FAC70" s="1"/>
      <c r="FAD70" s="1"/>
      <c r="FAE70" s="1"/>
      <c r="FAF70" s="1"/>
      <c r="FAG70" s="1"/>
      <c r="FAH70" s="1"/>
      <c r="FAI70" s="1"/>
      <c r="FAJ70" s="1"/>
      <c r="FAK70" s="1"/>
      <c r="FAL70" s="1"/>
      <c r="FAM70" s="1"/>
      <c r="FAN70" s="1"/>
      <c r="FAO70" s="1"/>
      <c r="FAP70" s="1"/>
      <c r="FAQ70" s="1"/>
      <c r="FAR70" s="1"/>
      <c r="FAS70" s="1"/>
      <c r="FAT70" s="1"/>
      <c r="FAU70" s="1"/>
      <c r="FAV70" s="1"/>
      <c r="FAW70" s="1"/>
      <c r="FAX70" s="1"/>
      <c r="FAY70" s="1"/>
      <c r="FAZ70" s="1"/>
      <c r="FBA70" s="1"/>
      <c r="FBB70" s="1"/>
      <c r="FBC70" s="1"/>
      <c r="FBD70" s="1"/>
      <c r="FBE70" s="1"/>
      <c r="FBF70" s="1"/>
      <c r="FBG70" s="1"/>
      <c r="FBH70" s="1"/>
      <c r="FBI70" s="1"/>
      <c r="FBJ70" s="1"/>
      <c r="FBK70" s="1"/>
      <c r="FBL70" s="1"/>
      <c r="FBM70" s="1"/>
      <c r="FBN70" s="1"/>
      <c r="FBO70" s="1"/>
      <c r="FBP70" s="1"/>
      <c r="FBQ70" s="1"/>
      <c r="FBR70" s="1"/>
      <c r="FBS70" s="1"/>
      <c r="FBT70" s="1"/>
      <c r="FBU70" s="1"/>
      <c r="FBV70" s="1"/>
      <c r="FBW70" s="1"/>
      <c r="FBX70" s="1"/>
      <c r="FBY70" s="1"/>
      <c r="FBZ70" s="1"/>
      <c r="FCA70" s="1"/>
      <c r="FCB70" s="1"/>
      <c r="FCC70" s="1"/>
      <c r="FCD70" s="1"/>
      <c r="FCE70" s="1"/>
      <c r="FCF70" s="1"/>
      <c r="FCG70" s="1"/>
      <c r="FCH70" s="1"/>
      <c r="FCI70" s="1"/>
      <c r="FCJ70" s="1"/>
      <c r="FCK70" s="1"/>
      <c r="FCL70" s="1"/>
      <c r="FCM70" s="1"/>
      <c r="FCN70" s="1"/>
      <c r="FCO70" s="1"/>
      <c r="FCP70" s="1"/>
      <c r="FCQ70" s="1"/>
      <c r="FCR70" s="1"/>
      <c r="FCS70" s="1"/>
      <c r="FCT70" s="1"/>
      <c r="FCU70" s="1"/>
      <c r="FCV70" s="1"/>
      <c r="FCW70" s="1"/>
      <c r="FCX70" s="1"/>
      <c r="FCY70" s="1"/>
      <c r="FCZ70" s="1"/>
      <c r="FDA70" s="1"/>
      <c r="FDB70" s="1"/>
      <c r="FDC70" s="1"/>
      <c r="FDD70" s="1"/>
      <c r="FDE70" s="1"/>
      <c r="FDF70" s="1"/>
      <c r="FDG70" s="1"/>
      <c r="FDH70" s="1"/>
      <c r="FDI70" s="1"/>
      <c r="FDJ70" s="1"/>
      <c r="FDK70" s="1"/>
      <c r="FDL70" s="1"/>
      <c r="FDM70" s="1"/>
      <c r="FDN70" s="1"/>
      <c r="FDO70" s="1"/>
      <c r="FDP70" s="1"/>
      <c r="FDQ70" s="1"/>
      <c r="FDR70" s="1"/>
      <c r="FDS70" s="1"/>
      <c r="FDT70" s="1"/>
      <c r="FDU70" s="1"/>
      <c r="FDV70" s="1"/>
      <c r="FDW70" s="1"/>
      <c r="FDX70" s="1"/>
      <c r="FDY70" s="1"/>
      <c r="FDZ70" s="1"/>
      <c r="FEA70" s="1"/>
      <c r="FEB70" s="1"/>
      <c r="FEC70" s="1"/>
      <c r="FED70" s="1"/>
      <c r="FEE70" s="1"/>
      <c r="FEF70" s="1"/>
      <c r="FEG70" s="1"/>
      <c r="FEH70" s="1"/>
      <c r="FEI70" s="1"/>
      <c r="FEJ70" s="1"/>
      <c r="FEK70" s="1"/>
      <c r="FEL70" s="1"/>
      <c r="FEM70" s="1"/>
      <c r="FEN70" s="1"/>
      <c r="FEO70" s="1"/>
      <c r="FEP70" s="1"/>
      <c r="FEQ70" s="1"/>
      <c r="FER70" s="1"/>
      <c r="FES70" s="1"/>
      <c r="FET70" s="1"/>
      <c r="FEU70" s="1"/>
      <c r="FEV70" s="1"/>
      <c r="FEW70" s="1"/>
      <c r="FEX70" s="1"/>
      <c r="FEY70" s="1"/>
      <c r="FEZ70" s="1"/>
      <c r="FFA70" s="1"/>
      <c r="FFB70" s="1"/>
      <c r="FFC70" s="1"/>
      <c r="FFD70" s="1"/>
      <c r="FFE70" s="1"/>
      <c r="FFF70" s="1"/>
      <c r="FFG70" s="1"/>
      <c r="FFH70" s="1"/>
      <c r="FFI70" s="1"/>
      <c r="FFJ70" s="1"/>
      <c r="FFK70" s="1"/>
      <c r="FFL70" s="1"/>
      <c r="FFM70" s="1"/>
      <c r="FFN70" s="1"/>
      <c r="FFO70" s="1"/>
      <c r="FFP70" s="1"/>
      <c r="FFQ70" s="1"/>
      <c r="FFR70" s="1"/>
      <c r="FFS70" s="1"/>
      <c r="FFT70" s="1"/>
      <c r="FFU70" s="1"/>
      <c r="FFV70" s="1"/>
      <c r="FFW70" s="1"/>
      <c r="FFX70" s="1"/>
      <c r="FFY70" s="1"/>
      <c r="FFZ70" s="1"/>
      <c r="FGA70" s="1"/>
      <c r="FGB70" s="1"/>
      <c r="FGC70" s="1"/>
      <c r="FGD70" s="1"/>
      <c r="FGE70" s="1"/>
      <c r="FGF70" s="1"/>
      <c r="FGG70" s="1"/>
      <c r="FGH70" s="1"/>
      <c r="FGI70" s="1"/>
      <c r="FGJ70" s="1"/>
      <c r="FGK70" s="1"/>
      <c r="FGL70" s="1"/>
      <c r="FGM70" s="1"/>
      <c r="FGN70" s="1"/>
      <c r="FGO70" s="1"/>
      <c r="FGP70" s="1"/>
      <c r="FGQ70" s="1"/>
      <c r="FGR70" s="1"/>
      <c r="FGS70" s="1"/>
      <c r="FGT70" s="1"/>
      <c r="FGU70" s="1"/>
      <c r="FGV70" s="1"/>
      <c r="FGW70" s="1"/>
      <c r="FGX70" s="1"/>
      <c r="FGY70" s="1"/>
      <c r="FGZ70" s="1"/>
      <c r="FHA70" s="1"/>
      <c r="FHB70" s="1"/>
      <c r="FHC70" s="1"/>
      <c r="FHD70" s="1"/>
      <c r="FHE70" s="1"/>
      <c r="FHF70" s="1"/>
      <c r="FHG70" s="1"/>
      <c r="FHH70" s="1"/>
      <c r="FHI70" s="1"/>
      <c r="FHJ70" s="1"/>
      <c r="FHK70" s="1"/>
      <c r="FHL70" s="1"/>
      <c r="FHM70" s="1"/>
      <c r="FHN70" s="1"/>
      <c r="FHO70" s="1"/>
      <c r="FHP70" s="1"/>
      <c r="FHQ70" s="1"/>
      <c r="FHR70" s="1"/>
      <c r="FHS70" s="1"/>
      <c r="FHT70" s="1"/>
      <c r="FHU70" s="1"/>
      <c r="FHV70" s="1"/>
      <c r="FHW70" s="1"/>
      <c r="FHX70" s="1"/>
      <c r="FHY70" s="1"/>
      <c r="FHZ70" s="1"/>
      <c r="FIA70" s="1"/>
      <c r="FIB70" s="1"/>
      <c r="FIC70" s="1"/>
      <c r="FID70" s="1"/>
      <c r="FIE70" s="1"/>
      <c r="FIF70" s="1"/>
      <c r="FIG70" s="1"/>
      <c r="FIH70" s="1"/>
      <c r="FII70" s="1"/>
      <c r="FIJ70" s="1"/>
      <c r="FIK70" s="1"/>
      <c r="FIL70" s="1"/>
      <c r="FIM70" s="1"/>
      <c r="FIN70" s="1"/>
      <c r="FIO70" s="1"/>
      <c r="FIP70" s="1"/>
      <c r="FIQ70" s="1"/>
      <c r="FIR70" s="1"/>
      <c r="FIS70" s="1"/>
      <c r="FIT70" s="1"/>
      <c r="FIU70" s="1"/>
      <c r="FIV70" s="1"/>
      <c r="FIW70" s="1"/>
      <c r="FIX70" s="1"/>
      <c r="FIY70" s="1"/>
      <c r="FIZ70" s="1"/>
      <c r="FJA70" s="1"/>
      <c r="FJB70" s="1"/>
      <c r="FJC70" s="1"/>
      <c r="FJD70" s="1"/>
      <c r="FJE70" s="1"/>
      <c r="FJF70" s="1"/>
      <c r="FJG70" s="1"/>
      <c r="FJH70" s="1"/>
      <c r="FJI70" s="1"/>
      <c r="FJJ70" s="1"/>
      <c r="FJK70" s="1"/>
      <c r="FJL70" s="1"/>
      <c r="FJM70" s="1"/>
      <c r="FJN70" s="1"/>
      <c r="FJO70" s="1"/>
      <c r="FJP70" s="1"/>
      <c r="FJQ70" s="1"/>
      <c r="FJR70" s="1"/>
      <c r="FJS70" s="1"/>
      <c r="FJT70" s="1"/>
      <c r="FJU70" s="1"/>
      <c r="FJV70" s="1"/>
      <c r="FJW70" s="1"/>
      <c r="FJX70" s="1"/>
      <c r="FJY70" s="1"/>
      <c r="FJZ70" s="1"/>
      <c r="FKA70" s="1"/>
      <c r="FKB70" s="1"/>
      <c r="FKC70" s="1"/>
      <c r="FKD70" s="1"/>
      <c r="FKE70" s="1"/>
      <c r="FKF70" s="1"/>
      <c r="FKG70" s="1"/>
      <c r="FKH70" s="1"/>
      <c r="FKI70" s="1"/>
      <c r="FKJ70" s="1"/>
      <c r="FKK70" s="1"/>
      <c r="FKL70" s="1"/>
      <c r="FKM70" s="1"/>
      <c r="FKN70" s="1"/>
      <c r="FKO70" s="1"/>
      <c r="FKP70" s="1"/>
      <c r="FKQ70" s="1"/>
      <c r="FKR70" s="1"/>
      <c r="FKS70" s="1"/>
      <c r="FKT70" s="1"/>
      <c r="FKU70" s="1"/>
      <c r="FKV70" s="1"/>
      <c r="FKW70" s="1"/>
      <c r="FKX70" s="1"/>
      <c r="FKY70" s="1"/>
      <c r="FKZ70" s="1"/>
      <c r="FLA70" s="1"/>
      <c r="FLB70" s="1"/>
      <c r="FLC70" s="1"/>
      <c r="FLD70" s="1"/>
      <c r="FLE70" s="1"/>
      <c r="FLF70" s="1"/>
      <c r="FLG70" s="1"/>
      <c r="FLH70" s="1"/>
      <c r="FLI70" s="1"/>
      <c r="FLJ70" s="1"/>
      <c r="FLK70" s="1"/>
      <c r="FLL70" s="1"/>
      <c r="FLM70" s="1"/>
      <c r="FLN70" s="1"/>
      <c r="FLO70" s="1"/>
      <c r="FLP70" s="1"/>
      <c r="FLQ70" s="1"/>
      <c r="FLR70" s="1"/>
      <c r="FLS70" s="1"/>
      <c r="FLT70" s="1"/>
      <c r="FLU70" s="1"/>
      <c r="FLV70" s="1"/>
      <c r="FLW70" s="1"/>
      <c r="FLX70" s="1"/>
      <c r="FLY70" s="1"/>
      <c r="FLZ70" s="1"/>
      <c r="FMA70" s="1"/>
      <c r="FMB70" s="1"/>
      <c r="FMC70" s="1"/>
      <c r="FMD70" s="1"/>
      <c r="FME70" s="1"/>
      <c r="FMF70" s="1"/>
      <c r="FMG70" s="1"/>
      <c r="FMH70" s="1"/>
      <c r="FMI70" s="1"/>
      <c r="FMJ70" s="1"/>
      <c r="FMK70" s="1"/>
      <c r="FML70" s="1"/>
      <c r="FMM70" s="1"/>
      <c r="FMN70" s="1"/>
      <c r="FMO70" s="1"/>
      <c r="FMP70" s="1"/>
      <c r="FMQ70" s="1"/>
      <c r="FMR70" s="1"/>
      <c r="FMS70" s="1"/>
      <c r="FMT70" s="1"/>
      <c r="FMU70" s="1"/>
      <c r="FMV70" s="1"/>
      <c r="FMW70" s="1"/>
      <c r="FMX70" s="1"/>
      <c r="FMY70" s="1"/>
      <c r="FMZ70" s="1"/>
      <c r="FNA70" s="1"/>
      <c r="FNB70" s="1"/>
      <c r="FNC70" s="1"/>
      <c r="FND70" s="1"/>
      <c r="FNE70" s="1"/>
      <c r="FNF70" s="1"/>
      <c r="FNG70" s="1"/>
      <c r="FNH70" s="1"/>
      <c r="FNI70" s="1"/>
      <c r="FNJ70" s="1"/>
      <c r="FNK70" s="1"/>
      <c r="FNL70" s="1"/>
      <c r="FNM70" s="1"/>
      <c r="FNN70" s="1"/>
      <c r="FNO70" s="1"/>
      <c r="FNP70" s="1"/>
      <c r="FNQ70" s="1"/>
      <c r="FNR70" s="1"/>
      <c r="FNS70" s="1"/>
      <c r="FNT70" s="1"/>
      <c r="FNU70" s="1"/>
      <c r="FNV70" s="1"/>
      <c r="FNW70" s="1"/>
      <c r="FNX70" s="1"/>
      <c r="FNY70" s="1"/>
      <c r="FNZ70" s="1"/>
      <c r="FOA70" s="1"/>
      <c r="FOB70" s="1"/>
      <c r="FOC70" s="1"/>
      <c r="FOD70" s="1"/>
      <c r="FOE70" s="1"/>
      <c r="FOF70" s="1"/>
      <c r="FOG70" s="1"/>
      <c r="FOH70" s="1"/>
      <c r="FOI70" s="1"/>
      <c r="FOJ70" s="1"/>
      <c r="FOK70" s="1"/>
      <c r="FOL70" s="1"/>
      <c r="FOM70" s="1"/>
      <c r="FON70" s="1"/>
      <c r="FOO70" s="1"/>
      <c r="FOP70" s="1"/>
      <c r="FOQ70" s="1"/>
      <c r="FOR70" s="1"/>
      <c r="FOS70" s="1"/>
      <c r="FOT70" s="1"/>
      <c r="FOU70" s="1"/>
      <c r="FOV70" s="1"/>
      <c r="FOW70" s="1"/>
      <c r="FOX70" s="1"/>
      <c r="FOY70" s="1"/>
      <c r="FOZ70" s="1"/>
      <c r="FPA70" s="1"/>
      <c r="FPB70" s="1"/>
      <c r="FPC70" s="1"/>
      <c r="FPD70" s="1"/>
      <c r="FPE70" s="1"/>
      <c r="FPF70" s="1"/>
      <c r="FPG70" s="1"/>
      <c r="FPH70" s="1"/>
      <c r="FPI70" s="1"/>
      <c r="FPJ70" s="1"/>
      <c r="FPK70" s="1"/>
      <c r="FPL70" s="1"/>
      <c r="FPM70" s="1"/>
      <c r="FPN70" s="1"/>
      <c r="FPO70" s="1"/>
      <c r="FPP70" s="1"/>
      <c r="FPQ70" s="1"/>
      <c r="FPR70" s="1"/>
      <c r="FPS70" s="1"/>
      <c r="FPT70" s="1"/>
      <c r="FPU70" s="1"/>
      <c r="FPV70" s="1"/>
      <c r="FPW70" s="1"/>
      <c r="FPX70" s="1"/>
      <c r="FPY70" s="1"/>
      <c r="FPZ70" s="1"/>
      <c r="FQA70" s="1"/>
      <c r="FQB70" s="1"/>
      <c r="FQC70" s="1"/>
      <c r="FQD70" s="1"/>
      <c r="FQE70" s="1"/>
      <c r="FQF70" s="1"/>
      <c r="FQG70" s="1"/>
      <c r="FQH70" s="1"/>
      <c r="FQI70" s="1"/>
      <c r="FQJ70" s="1"/>
      <c r="FQK70" s="1"/>
      <c r="FQL70" s="1"/>
      <c r="FQM70" s="1"/>
      <c r="FQN70" s="1"/>
      <c r="FQO70" s="1"/>
      <c r="FQP70" s="1"/>
      <c r="FQQ70" s="1"/>
      <c r="FQR70" s="1"/>
      <c r="FQS70" s="1"/>
      <c r="FQT70" s="1"/>
      <c r="FQU70" s="1"/>
      <c r="FQV70" s="1"/>
      <c r="FQW70" s="1"/>
      <c r="FQX70" s="1"/>
      <c r="FQY70" s="1"/>
      <c r="FQZ70" s="1"/>
      <c r="FRA70" s="1"/>
      <c r="FRB70" s="1"/>
      <c r="FRC70" s="1"/>
      <c r="FRD70" s="1"/>
      <c r="FRE70" s="1"/>
      <c r="FRF70" s="1"/>
      <c r="FRG70" s="1"/>
      <c r="FRH70" s="1"/>
      <c r="FRI70" s="1"/>
      <c r="FRJ70" s="1"/>
      <c r="FRK70" s="1"/>
      <c r="FRL70" s="1"/>
      <c r="FRM70" s="1"/>
      <c r="FRN70" s="1"/>
      <c r="FRO70" s="1"/>
      <c r="FRP70" s="1"/>
      <c r="FRQ70" s="1"/>
      <c r="FRR70" s="1"/>
      <c r="FRS70" s="1"/>
      <c r="FRT70" s="1"/>
      <c r="FRU70" s="1"/>
      <c r="FRV70" s="1"/>
      <c r="FRW70" s="1"/>
      <c r="FRX70" s="1"/>
      <c r="FRY70" s="1"/>
      <c r="FRZ70" s="1"/>
      <c r="FSA70" s="1"/>
      <c r="FSB70" s="1"/>
      <c r="FSC70" s="1"/>
      <c r="FSD70" s="1"/>
      <c r="FSE70" s="1"/>
      <c r="FSF70" s="1"/>
      <c r="FSG70" s="1"/>
      <c r="FSH70" s="1"/>
      <c r="FSI70" s="1"/>
      <c r="FSJ70" s="1"/>
      <c r="FSK70" s="1"/>
      <c r="FSL70" s="1"/>
      <c r="FSM70" s="1"/>
      <c r="FSN70" s="1"/>
      <c r="FSO70" s="1"/>
      <c r="FSP70" s="1"/>
      <c r="FSQ70" s="1"/>
      <c r="FSR70" s="1"/>
      <c r="FSS70" s="1"/>
      <c r="FST70" s="1"/>
      <c r="FSU70" s="1"/>
      <c r="FSV70" s="1"/>
      <c r="FSW70" s="1"/>
      <c r="FSX70" s="1"/>
      <c r="FSY70" s="1"/>
      <c r="FSZ70" s="1"/>
      <c r="FTA70" s="1"/>
      <c r="FTB70" s="1"/>
      <c r="FTC70" s="1"/>
      <c r="FTD70" s="1"/>
      <c r="FTE70" s="1"/>
      <c r="FTF70" s="1"/>
      <c r="FTG70" s="1"/>
      <c r="FTH70" s="1"/>
      <c r="FTI70" s="1"/>
      <c r="FTJ70" s="1"/>
      <c r="FTK70" s="1"/>
      <c r="FTL70" s="1"/>
      <c r="FTM70" s="1"/>
      <c r="FTN70" s="1"/>
      <c r="FTO70" s="1"/>
      <c r="FTP70" s="1"/>
      <c r="FTQ70" s="1"/>
      <c r="FTR70" s="1"/>
      <c r="FTS70" s="1"/>
      <c r="FTT70" s="1"/>
      <c r="FTU70" s="1"/>
      <c r="FTV70" s="1"/>
      <c r="FTW70" s="1"/>
      <c r="FTX70" s="1"/>
      <c r="FTY70" s="1"/>
      <c r="FTZ70" s="1"/>
      <c r="FUA70" s="1"/>
      <c r="FUB70" s="1"/>
      <c r="FUC70" s="1"/>
      <c r="FUD70" s="1"/>
      <c r="FUE70" s="1"/>
      <c r="FUF70" s="1"/>
      <c r="FUG70" s="1"/>
      <c r="FUH70" s="1"/>
      <c r="FUI70" s="1"/>
      <c r="FUJ70" s="1"/>
      <c r="FUK70" s="1"/>
      <c r="FUL70" s="1"/>
      <c r="FUM70" s="1"/>
      <c r="FUN70" s="1"/>
      <c r="FUO70" s="1"/>
      <c r="FUP70" s="1"/>
      <c r="FUQ70" s="1"/>
      <c r="FUR70" s="1"/>
      <c r="FUS70" s="1"/>
      <c r="FUT70" s="1"/>
      <c r="FUU70" s="1"/>
      <c r="FUV70" s="1"/>
      <c r="FUW70" s="1"/>
      <c r="FUX70" s="1"/>
      <c r="FUY70" s="1"/>
      <c r="FUZ70" s="1"/>
      <c r="FVA70" s="1"/>
      <c r="FVB70" s="1"/>
      <c r="FVC70" s="1"/>
      <c r="FVD70" s="1"/>
      <c r="FVE70" s="1"/>
      <c r="FVF70" s="1"/>
      <c r="FVG70" s="1"/>
      <c r="FVH70" s="1"/>
      <c r="FVI70" s="1"/>
      <c r="FVJ70" s="1"/>
      <c r="FVK70" s="1"/>
      <c r="FVL70" s="1"/>
      <c r="FVM70" s="1"/>
      <c r="FVN70" s="1"/>
      <c r="FVO70" s="1"/>
      <c r="FVP70" s="1"/>
      <c r="FVQ70" s="1"/>
      <c r="FVR70" s="1"/>
      <c r="FVS70" s="1"/>
      <c r="FVT70" s="1"/>
      <c r="FVU70" s="1"/>
      <c r="FVV70" s="1"/>
      <c r="FVW70" s="1"/>
      <c r="FVX70" s="1"/>
      <c r="FVY70" s="1"/>
      <c r="FVZ70" s="1"/>
      <c r="FWA70" s="1"/>
      <c r="FWB70" s="1"/>
      <c r="FWC70" s="1"/>
      <c r="FWD70" s="1"/>
      <c r="FWE70" s="1"/>
      <c r="FWF70" s="1"/>
      <c r="FWG70" s="1"/>
      <c r="FWH70" s="1"/>
      <c r="FWI70" s="1"/>
      <c r="FWJ70" s="1"/>
      <c r="FWK70" s="1"/>
      <c r="FWL70" s="1"/>
      <c r="FWM70" s="1"/>
      <c r="FWN70" s="1"/>
      <c r="FWO70" s="1"/>
      <c r="FWP70" s="1"/>
      <c r="FWQ70" s="1"/>
      <c r="FWR70" s="1"/>
      <c r="FWS70" s="1"/>
      <c r="FWT70" s="1"/>
      <c r="FWU70" s="1"/>
      <c r="FWV70" s="1"/>
      <c r="FWW70" s="1"/>
      <c r="FWX70" s="1"/>
      <c r="FWY70" s="1"/>
      <c r="FWZ70" s="1"/>
      <c r="FXA70" s="1"/>
      <c r="FXB70" s="1"/>
      <c r="FXC70" s="1"/>
      <c r="FXD70" s="1"/>
      <c r="FXE70" s="1"/>
      <c r="FXF70" s="1"/>
      <c r="FXG70" s="1"/>
      <c r="FXH70" s="1"/>
      <c r="FXI70" s="1"/>
      <c r="FXJ70" s="1"/>
      <c r="FXK70" s="1"/>
      <c r="FXL70" s="1"/>
      <c r="FXM70" s="1"/>
      <c r="FXN70" s="1"/>
      <c r="FXO70" s="1"/>
      <c r="FXP70" s="1"/>
      <c r="FXQ70" s="1"/>
      <c r="FXR70" s="1"/>
      <c r="FXS70" s="1"/>
      <c r="FXT70" s="1"/>
      <c r="FXU70" s="1"/>
      <c r="FXV70" s="1"/>
      <c r="FXW70" s="1"/>
      <c r="FXX70" s="1"/>
      <c r="FXY70" s="1"/>
      <c r="FXZ70" s="1"/>
      <c r="FYA70" s="1"/>
      <c r="FYB70" s="1"/>
      <c r="FYC70" s="1"/>
      <c r="FYD70" s="1"/>
      <c r="FYE70" s="1"/>
      <c r="FYF70" s="1"/>
      <c r="FYG70" s="1"/>
      <c r="FYH70" s="1"/>
      <c r="FYI70" s="1"/>
      <c r="FYJ70" s="1"/>
      <c r="FYK70" s="1"/>
      <c r="FYL70" s="1"/>
      <c r="FYM70" s="1"/>
      <c r="FYN70" s="1"/>
      <c r="FYO70" s="1"/>
      <c r="FYP70" s="1"/>
      <c r="FYQ70" s="1"/>
      <c r="FYR70" s="1"/>
      <c r="FYS70" s="1"/>
      <c r="FYT70" s="1"/>
      <c r="FYU70" s="1"/>
      <c r="FYV70" s="1"/>
      <c r="FYW70" s="1"/>
      <c r="FYX70" s="1"/>
      <c r="FYY70" s="1"/>
      <c r="FYZ70" s="1"/>
      <c r="FZA70" s="1"/>
      <c r="FZB70" s="1"/>
      <c r="FZC70" s="1"/>
      <c r="FZD70" s="1"/>
      <c r="FZE70" s="1"/>
      <c r="FZF70" s="1"/>
      <c r="FZG70" s="1"/>
      <c r="FZH70" s="1"/>
      <c r="FZI70" s="1"/>
      <c r="FZJ70" s="1"/>
      <c r="FZK70" s="1"/>
      <c r="FZL70" s="1"/>
      <c r="FZM70" s="1"/>
      <c r="FZN70" s="1"/>
      <c r="FZO70" s="1"/>
      <c r="FZP70" s="1"/>
      <c r="FZQ70" s="1"/>
      <c r="FZR70" s="1"/>
      <c r="FZS70" s="1"/>
      <c r="FZT70" s="1"/>
      <c r="FZU70" s="1"/>
      <c r="FZV70" s="1"/>
      <c r="FZW70" s="1"/>
      <c r="FZX70" s="1"/>
      <c r="FZY70" s="1"/>
      <c r="FZZ70" s="1"/>
      <c r="GAA70" s="1"/>
      <c r="GAB70" s="1"/>
      <c r="GAC70" s="1"/>
      <c r="GAD70" s="1"/>
      <c r="GAE70" s="1"/>
      <c r="GAF70" s="1"/>
      <c r="GAG70" s="1"/>
      <c r="GAH70" s="1"/>
      <c r="GAI70" s="1"/>
      <c r="GAJ70" s="1"/>
      <c r="GAK70" s="1"/>
      <c r="GAL70" s="1"/>
      <c r="GAM70" s="1"/>
      <c r="GAN70" s="1"/>
      <c r="GAO70" s="1"/>
      <c r="GAP70" s="1"/>
      <c r="GAQ70" s="1"/>
      <c r="GAR70" s="1"/>
      <c r="GAS70" s="1"/>
      <c r="GAT70" s="1"/>
      <c r="GAU70" s="1"/>
      <c r="GAV70" s="1"/>
      <c r="GAW70" s="1"/>
      <c r="GAX70" s="1"/>
      <c r="GAY70" s="1"/>
      <c r="GAZ70" s="1"/>
      <c r="GBA70" s="1"/>
      <c r="GBB70" s="1"/>
      <c r="GBC70" s="1"/>
      <c r="GBD70" s="1"/>
      <c r="GBE70" s="1"/>
      <c r="GBF70" s="1"/>
      <c r="GBG70" s="1"/>
      <c r="GBH70" s="1"/>
      <c r="GBI70" s="1"/>
      <c r="GBJ70" s="1"/>
      <c r="GBK70" s="1"/>
      <c r="GBL70" s="1"/>
      <c r="GBM70" s="1"/>
      <c r="GBN70" s="1"/>
      <c r="GBO70" s="1"/>
      <c r="GBP70" s="1"/>
      <c r="GBQ70" s="1"/>
      <c r="GBR70" s="1"/>
      <c r="GBS70" s="1"/>
      <c r="GBT70" s="1"/>
      <c r="GBU70" s="1"/>
      <c r="GBV70" s="1"/>
      <c r="GBW70" s="1"/>
      <c r="GBX70" s="1"/>
      <c r="GBY70" s="1"/>
      <c r="GBZ70" s="1"/>
      <c r="GCA70" s="1"/>
      <c r="GCB70" s="1"/>
      <c r="GCC70" s="1"/>
      <c r="GCD70" s="1"/>
      <c r="GCE70" s="1"/>
      <c r="GCF70" s="1"/>
      <c r="GCG70" s="1"/>
      <c r="GCH70" s="1"/>
      <c r="GCI70" s="1"/>
      <c r="GCJ70" s="1"/>
      <c r="GCK70" s="1"/>
      <c r="GCL70" s="1"/>
      <c r="GCM70" s="1"/>
      <c r="GCN70" s="1"/>
      <c r="GCO70" s="1"/>
      <c r="GCP70" s="1"/>
      <c r="GCQ70" s="1"/>
      <c r="GCR70" s="1"/>
      <c r="GCS70" s="1"/>
      <c r="GCT70" s="1"/>
      <c r="GCU70" s="1"/>
      <c r="GCV70" s="1"/>
      <c r="GCW70" s="1"/>
      <c r="GCX70" s="1"/>
      <c r="GCY70" s="1"/>
      <c r="GCZ70" s="1"/>
      <c r="GDA70" s="1"/>
      <c r="GDB70" s="1"/>
      <c r="GDC70" s="1"/>
      <c r="GDD70" s="1"/>
      <c r="GDE70" s="1"/>
      <c r="GDF70" s="1"/>
      <c r="GDG70" s="1"/>
      <c r="GDH70" s="1"/>
      <c r="GDI70" s="1"/>
      <c r="GDJ70" s="1"/>
      <c r="GDK70" s="1"/>
      <c r="GDL70" s="1"/>
      <c r="GDM70" s="1"/>
      <c r="GDN70" s="1"/>
      <c r="GDO70" s="1"/>
      <c r="GDP70" s="1"/>
      <c r="GDQ70" s="1"/>
      <c r="GDR70" s="1"/>
      <c r="GDS70" s="1"/>
      <c r="GDT70" s="1"/>
      <c r="GDU70" s="1"/>
      <c r="GDV70" s="1"/>
      <c r="GDW70" s="1"/>
      <c r="GDX70" s="1"/>
      <c r="GDY70" s="1"/>
      <c r="GDZ70" s="1"/>
      <c r="GEA70" s="1"/>
      <c r="GEB70" s="1"/>
      <c r="GEC70" s="1"/>
      <c r="GED70" s="1"/>
      <c r="GEE70" s="1"/>
      <c r="GEF70" s="1"/>
      <c r="GEG70" s="1"/>
      <c r="GEH70" s="1"/>
      <c r="GEI70" s="1"/>
      <c r="GEJ70" s="1"/>
      <c r="GEK70" s="1"/>
      <c r="GEL70" s="1"/>
      <c r="GEM70" s="1"/>
      <c r="GEN70" s="1"/>
      <c r="GEO70" s="1"/>
      <c r="GEP70" s="1"/>
      <c r="GEQ70" s="1"/>
      <c r="GER70" s="1"/>
      <c r="GES70" s="1"/>
      <c r="GET70" s="1"/>
      <c r="GEU70" s="1"/>
      <c r="GEV70" s="1"/>
      <c r="GEW70" s="1"/>
      <c r="GEX70" s="1"/>
      <c r="GEY70" s="1"/>
      <c r="GEZ70" s="1"/>
      <c r="GFA70" s="1"/>
      <c r="GFB70" s="1"/>
      <c r="GFC70" s="1"/>
      <c r="GFD70" s="1"/>
      <c r="GFE70" s="1"/>
      <c r="GFF70" s="1"/>
      <c r="GFG70" s="1"/>
      <c r="GFH70" s="1"/>
      <c r="GFI70" s="1"/>
      <c r="GFJ70" s="1"/>
      <c r="GFK70" s="1"/>
      <c r="GFL70" s="1"/>
      <c r="GFM70" s="1"/>
      <c r="GFN70" s="1"/>
      <c r="GFO70" s="1"/>
      <c r="GFP70" s="1"/>
      <c r="GFQ70" s="1"/>
      <c r="GFR70" s="1"/>
      <c r="GFS70" s="1"/>
      <c r="GFT70" s="1"/>
      <c r="GFU70" s="1"/>
      <c r="GFV70" s="1"/>
      <c r="GFW70" s="1"/>
      <c r="GFX70" s="1"/>
      <c r="GFY70" s="1"/>
      <c r="GFZ70" s="1"/>
      <c r="GGA70" s="1"/>
      <c r="GGB70" s="1"/>
      <c r="GGC70" s="1"/>
      <c r="GGD70" s="1"/>
      <c r="GGE70" s="1"/>
      <c r="GGF70" s="1"/>
      <c r="GGG70" s="1"/>
      <c r="GGH70" s="1"/>
      <c r="GGI70" s="1"/>
      <c r="GGJ70" s="1"/>
      <c r="GGK70" s="1"/>
      <c r="GGL70" s="1"/>
      <c r="GGM70" s="1"/>
      <c r="GGN70" s="1"/>
      <c r="GGO70" s="1"/>
      <c r="GGP70" s="1"/>
      <c r="GGQ70" s="1"/>
      <c r="GGR70" s="1"/>
      <c r="GGS70" s="1"/>
      <c r="GGT70" s="1"/>
      <c r="GGU70" s="1"/>
      <c r="GGV70" s="1"/>
      <c r="GGW70" s="1"/>
      <c r="GGX70" s="1"/>
      <c r="GGY70" s="1"/>
      <c r="GGZ70" s="1"/>
      <c r="GHA70" s="1"/>
      <c r="GHB70" s="1"/>
      <c r="GHC70" s="1"/>
      <c r="GHD70" s="1"/>
      <c r="GHE70" s="1"/>
      <c r="GHF70" s="1"/>
      <c r="GHG70" s="1"/>
      <c r="GHH70" s="1"/>
      <c r="GHI70" s="1"/>
      <c r="GHJ70" s="1"/>
      <c r="GHK70" s="1"/>
      <c r="GHL70" s="1"/>
      <c r="GHM70" s="1"/>
      <c r="GHN70" s="1"/>
      <c r="GHO70" s="1"/>
      <c r="GHP70" s="1"/>
      <c r="GHQ70" s="1"/>
      <c r="GHR70" s="1"/>
      <c r="GHS70" s="1"/>
      <c r="GHT70" s="1"/>
      <c r="GHU70" s="1"/>
      <c r="GHV70" s="1"/>
      <c r="GHW70" s="1"/>
      <c r="GHX70" s="1"/>
      <c r="GHY70" s="1"/>
      <c r="GHZ70" s="1"/>
      <c r="GIA70" s="1"/>
      <c r="GIB70" s="1"/>
      <c r="GIC70" s="1"/>
      <c r="GID70" s="1"/>
      <c r="GIE70" s="1"/>
      <c r="GIF70" s="1"/>
      <c r="GIG70" s="1"/>
      <c r="GIH70" s="1"/>
      <c r="GII70" s="1"/>
      <c r="GIJ70" s="1"/>
      <c r="GIK70" s="1"/>
      <c r="GIL70" s="1"/>
      <c r="GIM70" s="1"/>
      <c r="GIN70" s="1"/>
      <c r="GIO70" s="1"/>
      <c r="GIP70" s="1"/>
      <c r="GIQ70" s="1"/>
      <c r="GIR70" s="1"/>
      <c r="GIS70" s="1"/>
      <c r="GIT70" s="1"/>
      <c r="GIU70" s="1"/>
      <c r="GIV70" s="1"/>
      <c r="GIW70" s="1"/>
      <c r="GIX70" s="1"/>
      <c r="GIY70" s="1"/>
      <c r="GIZ70" s="1"/>
      <c r="GJA70" s="1"/>
      <c r="GJB70" s="1"/>
      <c r="GJC70" s="1"/>
      <c r="GJD70" s="1"/>
      <c r="GJE70" s="1"/>
      <c r="GJF70" s="1"/>
      <c r="GJG70" s="1"/>
      <c r="GJH70" s="1"/>
      <c r="GJI70" s="1"/>
      <c r="GJJ70" s="1"/>
      <c r="GJK70" s="1"/>
      <c r="GJL70" s="1"/>
      <c r="GJM70" s="1"/>
      <c r="GJN70" s="1"/>
      <c r="GJO70" s="1"/>
      <c r="GJP70" s="1"/>
      <c r="GJQ70" s="1"/>
      <c r="GJR70" s="1"/>
      <c r="GJS70" s="1"/>
      <c r="GJT70" s="1"/>
      <c r="GJU70" s="1"/>
      <c r="GJV70" s="1"/>
      <c r="GJW70" s="1"/>
      <c r="GJX70" s="1"/>
      <c r="GJY70" s="1"/>
      <c r="GJZ70" s="1"/>
      <c r="GKA70" s="1"/>
      <c r="GKB70" s="1"/>
      <c r="GKC70" s="1"/>
      <c r="GKD70" s="1"/>
      <c r="GKE70" s="1"/>
      <c r="GKF70" s="1"/>
      <c r="GKG70" s="1"/>
      <c r="GKH70" s="1"/>
      <c r="GKI70" s="1"/>
      <c r="GKJ70" s="1"/>
      <c r="GKK70" s="1"/>
      <c r="GKL70" s="1"/>
      <c r="GKM70" s="1"/>
      <c r="GKN70" s="1"/>
      <c r="GKO70" s="1"/>
      <c r="GKP70" s="1"/>
      <c r="GKQ70" s="1"/>
      <c r="GKR70" s="1"/>
      <c r="GKS70" s="1"/>
      <c r="GKT70" s="1"/>
      <c r="GKU70" s="1"/>
      <c r="GKV70" s="1"/>
      <c r="GKW70" s="1"/>
      <c r="GKX70" s="1"/>
      <c r="GKY70" s="1"/>
      <c r="GKZ70" s="1"/>
      <c r="GLA70" s="1"/>
      <c r="GLB70" s="1"/>
      <c r="GLC70" s="1"/>
      <c r="GLD70" s="1"/>
      <c r="GLE70" s="1"/>
      <c r="GLF70" s="1"/>
      <c r="GLG70" s="1"/>
      <c r="GLH70" s="1"/>
      <c r="GLI70" s="1"/>
      <c r="GLJ70" s="1"/>
      <c r="GLK70" s="1"/>
      <c r="GLL70" s="1"/>
      <c r="GLM70" s="1"/>
      <c r="GLN70" s="1"/>
      <c r="GLO70" s="1"/>
      <c r="GLP70" s="1"/>
      <c r="GLQ70" s="1"/>
      <c r="GLR70" s="1"/>
      <c r="GLS70" s="1"/>
      <c r="GLT70" s="1"/>
      <c r="GLU70" s="1"/>
      <c r="GLV70" s="1"/>
      <c r="GLW70" s="1"/>
      <c r="GLX70" s="1"/>
      <c r="GLY70" s="1"/>
      <c r="GLZ70" s="1"/>
      <c r="GMA70" s="1"/>
      <c r="GMB70" s="1"/>
      <c r="GMC70" s="1"/>
      <c r="GMD70" s="1"/>
      <c r="GME70" s="1"/>
      <c r="GMF70" s="1"/>
      <c r="GMG70" s="1"/>
      <c r="GMH70" s="1"/>
      <c r="GMI70" s="1"/>
      <c r="GMJ70" s="1"/>
      <c r="GMK70" s="1"/>
      <c r="GML70" s="1"/>
      <c r="GMM70" s="1"/>
      <c r="GMN70" s="1"/>
      <c r="GMO70" s="1"/>
      <c r="GMP70" s="1"/>
      <c r="GMQ70" s="1"/>
      <c r="GMR70" s="1"/>
      <c r="GMS70" s="1"/>
      <c r="GMT70" s="1"/>
      <c r="GMU70" s="1"/>
      <c r="GMV70" s="1"/>
      <c r="GMW70" s="1"/>
      <c r="GMX70" s="1"/>
      <c r="GMY70" s="1"/>
      <c r="GMZ70" s="1"/>
      <c r="GNA70" s="1"/>
      <c r="GNB70" s="1"/>
      <c r="GNC70" s="1"/>
      <c r="GND70" s="1"/>
      <c r="GNE70" s="1"/>
      <c r="GNF70" s="1"/>
      <c r="GNG70" s="1"/>
      <c r="GNH70" s="1"/>
      <c r="GNI70" s="1"/>
      <c r="GNJ70" s="1"/>
      <c r="GNK70" s="1"/>
      <c r="GNL70" s="1"/>
      <c r="GNM70" s="1"/>
      <c r="GNN70" s="1"/>
      <c r="GNO70" s="1"/>
      <c r="GNP70" s="1"/>
      <c r="GNQ70" s="1"/>
      <c r="GNR70" s="1"/>
      <c r="GNS70" s="1"/>
      <c r="GNT70" s="1"/>
      <c r="GNU70" s="1"/>
      <c r="GNV70" s="1"/>
      <c r="GNW70" s="1"/>
      <c r="GNX70" s="1"/>
      <c r="GNY70" s="1"/>
      <c r="GNZ70" s="1"/>
      <c r="GOA70" s="1"/>
      <c r="GOB70" s="1"/>
      <c r="GOC70" s="1"/>
      <c r="GOD70" s="1"/>
      <c r="GOE70" s="1"/>
      <c r="GOF70" s="1"/>
      <c r="GOG70" s="1"/>
      <c r="GOH70" s="1"/>
      <c r="GOI70" s="1"/>
      <c r="GOJ70" s="1"/>
      <c r="GOK70" s="1"/>
      <c r="GOL70" s="1"/>
      <c r="GOM70" s="1"/>
      <c r="GON70" s="1"/>
      <c r="GOO70" s="1"/>
      <c r="GOP70" s="1"/>
      <c r="GOQ70" s="1"/>
      <c r="GOR70" s="1"/>
      <c r="GOS70" s="1"/>
      <c r="GOT70" s="1"/>
      <c r="GOU70" s="1"/>
      <c r="GOV70" s="1"/>
      <c r="GOW70" s="1"/>
      <c r="GOX70" s="1"/>
      <c r="GOY70" s="1"/>
      <c r="GOZ70" s="1"/>
      <c r="GPA70" s="1"/>
      <c r="GPB70" s="1"/>
      <c r="GPC70" s="1"/>
      <c r="GPD70" s="1"/>
      <c r="GPE70" s="1"/>
      <c r="GPF70" s="1"/>
      <c r="GPG70" s="1"/>
      <c r="GPH70" s="1"/>
      <c r="GPI70" s="1"/>
      <c r="GPJ70" s="1"/>
      <c r="GPK70" s="1"/>
      <c r="GPL70" s="1"/>
      <c r="GPM70" s="1"/>
      <c r="GPN70" s="1"/>
      <c r="GPO70" s="1"/>
      <c r="GPP70" s="1"/>
      <c r="GPQ70" s="1"/>
      <c r="GPR70" s="1"/>
      <c r="GPS70" s="1"/>
      <c r="GPT70" s="1"/>
      <c r="GPU70" s="1"/>
      <c r="GPV70" s="1"/>
      <c r="GPW70" s="1"/>
      <c r="GPX70" s="1"/>
      <c r="GPY70" s="1"/>
      <c r="GPZ70" s="1"/>
      <c r="GQA70" s="1"/>
      <c r="GQB70" s="1"/>
      <c r="GQC70" s="1"/>
      <c r="GQD70" s="1"/>
      <c r="GQE70" s="1"/>
      <c r="GQF70" s="1"/>
      <c r="GQG70" s="1"/>
      <c r="GQH70" s="1"/>
      <c r="GQI70" s="1"/>
      <c r="GQJ70" s="1"/>
      <c r="GQK70" s="1"/>
      <c r="GQL70" s="1"/>
      <c r="GQM70" s="1"/>
      <c r="GQN70" s="1"/>
      <c r="GQO70" s="1"/>
      <c r="GQP70" s="1"/>
      <c r="GQQ70" s="1"/>
      <c r="GQR70" s="1"/>
      <c r="GQS70" s="1"/>
      <c r="GQT70" s="1"/>
      <c r="GQU70" s="1"/>
      <c r="GQV70" s="1"/>
      <c r="GQW70" s="1"/>
      <c r="GQX70" s="1"/>
      <c r="GQY70" s="1"/>
      <c r="GQZ70" s="1"/>
      <c r="GRA70" s="1"/>
      <c r="GRB70" s="1"/>
      <c r="GRC70" s="1"/>
      <c r="GRD70" s="1"/>
      <c r="GRE70" s="1"/>
      <c r="GRF70" s="1"/>
      <c r="GRG70" s="1"/>
      <c r="GRH70" s="1"/>
      <c r="GRI70" s="1"/>
      <c r="GRJ70" s="1"/>
      <c r="GRK70" s="1"/>
      <c r="GRL70" s="1"/>
      <c r="GRM70" s="1"/>
      <c r="GRN70" s="1"/>
      <c r="GRO70" s="1"/>
      <c r="GRP70" s="1"/>
      <c r="GRQ70" s="1"/>
      <c r="GRR70" s="1"/>
      <c r="GRS70" s="1"/>
      <c r="GRT70" s="1"/>
      <c r="GRU70" s="1"/>
      <c r="GRV70" s="1"/>
      <c r="GRW70" s="1"/>
      <c r="GRX70" s="1"/>
      <c r="GRY70" s="1"/>
      <c r="GRZ70" s="1"/>
      <c r="GSA70" s="1"/>
      <c r="GSB70" s="1"/>
      <c r="GSC70" s="1"/>
      <c r="GSD70" s="1"/>
      <c r="GSE70" s="1"/>
      <c r="GSF70" s="1"/>
      <c r="GSG70" s="1"/>
      <c r="GSH70" s="1"/>
      <c r="GSI70" s="1"/>
      <c r="GSJ70" s="1"/>
      <c r="GSK70" s="1"/>
      <c r="GSL70" s="1"/>
      <c r="GSM70" s="1"/>
      <c r="GSN70" s="1"/>
      <c r="GSO70" s="1"/>
      <c r="GSP70" s="1"/>
      <c r="GSQ70" s="1"/>
      <c r="GSR70" s="1"/>
      <c r="GSS70" s="1"/>
      <c r="GST70" s="1"/>
      <c r="GSU70" s="1"/>
      <c r="GSV70" s="1"/>
      <c r="GSW70" s="1"/>
      <c r="GSX70" s="1"/>
      <c r="GSY70" s="1"/>
      <c r="GSZ70" s="1"/>
      <c r="GTA70" s="1"/>
      <c r="GTB70" s="1"/>
      <c r="GTC70" s="1"/>
      <c r="GTD70" s="1"/>
      <c r="GTE70" s="1"/>
      <c r="GTF70" s="1"/>
      <c r="GTG70" s="1"/>
      <c r="GTH70" s="1"/>
      <c r="GTI70" s="1"/>
      <c r="GTJ70" s="1"/>
      <c r="GTK70" s="1"/>
      <c r="GTL70" s="1"/>
      <c r="GTM70" s="1"/>
      <c r="GTN70" s="1"/>
      <c r="GTO70" s="1"/>
      <c r="GTP70" s="1"/>
      <c r="GTQ70" s="1"/>
      <c r="GTR70" s="1"/>
      <c r="GTS70" s="1"/>
      <c r="GTT70" s="1"/>
      <c r="GTU70" s="1"/>
      <c r="GTV70" s="1"/>
      <c r="GTW70" s="1"/>
      <c r="GTX70" s="1"/>
      <c r="GTY70" s="1"/>
      <c r="GTZ70" s="1"/>
      <c r="GUA70" s="1"/>
      <c r="GUB70" s="1"/>
      <c r="GUC70" s="1"/>
      <c r="GUD70" s="1"/>
      <c r="GUE70" s="1"/>
      <c r="GUF70" s="1"/>
      <c r="GUG70" s="1"/>
      <c r="GUH70" s="1"/>
      <c r="GUI70" s="1"/>
      <c r="GUJ70" s="1"/>
      <c r="GUK70" s="1"/>
      <c r="GUL70" s="1"/>
      <c r="GUM70" s="1"/>
      <c r="GUN70" s="1"/>
      <c r="GUO70" s="1"/>
      <c r="GUP70" s="1"/>
      <c r="GUQ70" s="1"/>
      <c r="GUR70" s="1"/>
      <c r="GUS70" s="1"/>
      <c r="GUT70" s="1"/>
      <c r="GUU70" s="1"/>
      <c r="GUV70" s="1"/>
      <c r="GUW70" s="1"/>
      <c r="GUX70" s="1"/>
      <c r="GUY70" s="1"/>
      <c r="GUZ70" s="1"/>
      <c r="GVA70" s="1"/>
      <c r="GVB70" s="1"/>
      <c r="GVC70" s="1"/>
      <c r="GVD70" s="1"/>
      <c r="GVE70" s="1"/>
      <c r="GVF70" s="1"/>
      <c r="GVG70" s="1"/>
      <c r="GVH70" s="1"/>
      <c r="GVI70" s="1"/>
      <c r="GVJ70" s="1"/>
      <c r="GVK70" s="1"/>
      <c r="GVL70" s="1"/>
      <c r="GVM70" s="1"/>
      <c r="GVN70" s="1"/>
      <c r="GVO70" s="1"/>
      <c r="GVP70" s="1"/>
      <c r="GVQ70" s="1"/>
      <c r="GVR70" s="1"/>
      <c r="GVS70" s="1"/>
      <c r="GVT70" s="1"/>
      <c r="GVU70" s="1"/>
      <c r="GVV70" s="1"/>
      <c r="GVW70" s="1"/>
      <c r="GVX70" s="1"/>
      <c r="GVY70" s="1"/>
      <c r="GVZ70" s="1"/>
      <c r="GWA70" s="1"/>
      <c r="GWB70" s="1"/>
      <c r="GWC70" s="1"/>
      <c r="GWD70" s="1"/>
      <c r="GWE70" s="1"/>
      <c r="GWF70" s="1"/>
      <c r="GWG70" s="1"/>
      <c r="GWH70" s="1"/>
      <c r="GWI70" s="1"/>
      <c r="GWJ70" s="1"/>
      <c r="GWK70" s="1"/>
      <c r="GWL70" s="1"/>
      <c r="GWM70" s="1"/>
      <c r="GWN70" s="1"/>
      <c r="GWO70" s="1"/>
      <c r="GWP70" s="1"/>
      <c r="GWQ70" s="1"/>
      <c r="GWR70" s="1"/>
      <c r="GWS70" s="1"/>
      <c r="GWT70" s="1"/>
      <c r="GWU70" s="1"/>
      <c r="GWV70" s="1"/>
      <c r="GWW70" s="1"/>
      <c r="GWX70" s="1"/>
      <c r="GWY70" s="1"/>
      <c r="GWZ70" s="1"/>
      <c r="GXA70" s="1"/>
      <c r="GXB70" s="1"/>
      <c r="GXC70" s="1"/>
      <c r="GXD70" s="1"/>
      <c r="GXE70" s="1"/>
      <c r="GXF70" s="1"/>
      <c r="GXG70" s="1"/>
      <c r="GXH70" s="1"/>
      <c r="GXI70" s="1"/>
      <c r="GXJ70" s="1"/>
      <c r="GXK70" s="1"/>
      <c r="GXL70" s="1"/>
      <c r="GXM70" s="1"/>
      <c r="GXN70" s="1"/>
      <c r="GXO70" s="1"/>
      <c r="GXP70" s="1"/>
      <c r="GXQ70" s="1"/>
      <c r="GXR70" s="1"/>
      <c r="GXS70" s="1"/>
      <c r="GXT70" s="1"/>
      <c r="GXU70" s="1"/>
      <c r="GXV70" s="1"/>
      <c r="GXW70" s="1"/>
      <c r="GXX70" s="1"/>
      <c r="GXY70" s="1"/>
      <c r="GXZ70" s="1"/>
      <c r="GYA70" s="1"/>
      <c r="GYB70" s="1"/>
      <c r="GYC70" s="1"/>
      <c r="GYD70" s="1"/>
      <c r="GYE70" s="1"/>
      <c r="GYF70" s="1"/>
      <c r="GYG70" s="1"/>
      <c r="GYH70" s="1"/>
      <c r="GYI70" s="1"/>
      <c r="GYJ70" s="1"/>
      <c r="GYK70" s="1"/>
      <c r="GYL70" s="1"/>
      <c r="GYM70" s="1"/>
      <c r="GYN70" s="1"/>
      <c r="GYO70" s="1"/>
      <c r="GYP70" s="1"/>
      <c r="GYQ70" s="1"/>
      <c r="GYR70" s="1"/>
      <c r="GYS70" s="1"/>
      <c r="GYT70" s="1"/>
      <c r="GYU70" s="1"/>
      <c r="GYV70" s="1"/>
      <c r="GYW70" s="1"/>
      <c r="GYX70" s="1"/>
      <c r="GYY70" s="1"/>
      <c r="GYZ70" s="1"/>
      <c r="GZA70" s="1"/>
      <c r="GZB70" s="1"/>
      <c r="GZC70" s="1"/>
      <c r="GZD70" s="1"/>
      <c r="GZE70" s="1"/>
      <c r="GZF70" s="1"/>
      <c r="GZG70" s="1"/>
      <c r="GZH70" s="1"/>
      <c r="GZI70" s="1"/>
      <c r="GZJ70" s="1"/>
      <c r="GZK70" s="1"/>
      <c r="GZL70" s="1"/>
      <c r="GZM70" s="1"/>
      <c r="GZN70" s="1"/>
      <c r="GZO70" s="1"/>
      <c r="GZP70" s="1"/>
      <c r="GZQ70" s="1"/>
      <c r="GZR70" s="1"/>
      <c r="GZS70" s="1"/>
      <c r="GZT70" s="1"/>
      <c r="GZU70" s="1"/>
      <c r="GZV70" s="1"/>
      <c r="GZW70" s="1"/>
      <c r="GZX70" s="1"/>
      <c r="GZY70" s="1"/>
      <c r="GZZ70" s="1"/>
      <c r="HAA70" s="1"/>
      <c r="HAB70" s="1"/>
      <c r="HAC70" s="1"/>
      <c r="HAD70" s="1"/>
      <c r="HAE70" s="1"/>
      <c r="HAF70" s="1"/>
      <c r="HAG70" s="1"/>
      <c r="HAH70" s="1"/>
      <c r="HAI70" s="1"/>
      <c r="HAJ70" s="1"/>
      <c r="HAK70" s="1"/>
      <c r="HAL70" s="1"/>
      <c r="HAM70" s="1"/>
      <c r="HAN70" s="1"/>
      <c r="HAO70" s="1"/>
      <c r="HAP70" s="1"/>
      <c r="HAQ70" s="1"/>
      <c r="HAR70" s="1"/>
      <c r="HAS70" s="1"/>
      <c r="HAT70" s="1"/>
      <c r="HAU70" s="1"/>
      <c r="HAV70" s="1"/>
      <c r="HAW70" s="1"/>
      <c r="HAX70" s="1"/>
      <c r="HAY70" s="1"/>
      <c r="HAZ70" s="1"/>
      <c r="HBA70" s="1"/>
      <c r="HBB70" s="1"/>
      <c r="HBC70" s="1"/>
      <c r="HBD70" s="1"/>
      <c r="HBE70" s="1"/>
      <c r="HBF70" s="1"/>
      <c r="HBG70" s="1"/>
      <c r="HBH70" s="1"/>
      <c r="HBI70" s="1"/>
      <c r="HBJ70" s="1"/>
      <c r="HBK70" s="1"/>
      <c r="HBL70" s="1"/>
      <c r="HBM70" s="1"/>
      <c r="HBN70" s="1"/>
      <c r="HBO70" s="1"/>
      <c r="HBP70" s="1"/>
      <c r="HBQ70" s="1"/>
      <c r="HBR70" s="1"/>
      <c r="HBS70" s="1"/>
      <c r="HBT70" s="1"/>
      <c r="HBU70" s="1"/>
      <c r="HBV70" s="1"/>
      <c r="HBW70" s="1"/>
      <c r="HBX70" s="1"/>
      <c r="HBY70" s="1"/>
      <c r="HBZ70" s="1"/>
      <c r="HCA70" s="1"/>
      <c r="HCB70" s="1"/>
      <c r="HCC70" s="1"/>
      <c r="HCD70" s="1"/>
      <c r="HCE70" s="1"/>
      <c r="HCF70" s="1"/>
      <c r="HCG70" s="1"/>
      <c r="HCH70" s="1"/>
      <c r="HCI70" s="1"/>
      <c r="HCJ70" s="1"/>
      <c r="HCK70" s="1"/>
      <c r="HCL70" s="1"/>
      <c r="HCM70" s="1"/>
      <c r="HCN70" s="1"/>
      <c r="HCO70" s="1"/>
      <c r="HCP70" s="1"/>
      <c r="HCQ70" s="1"/>
      <c r="HCR70" s="1"/>
      <c r="HCS70" s="1"/>
      <c r="HCT70" s="1"/>
      <c r="HCU70" s="1"/>
      <c r="HCV70" s="1"/>
      <c r="HCW70" s="1"/>
      <c r="HCX70" s="1"/>
      <c r="HCY70" s="1"/>
      <c r="HCZ70" s="1"/>
      <c r="HDA70" s="1"/>
      <c r="HDB70" s="1"/>
      <c r="HDC70" s="1"/>
      <c r="HDD70" s="1"/>
      <c r="HDE70" s="1"/>
      <c r="HDF70" s="1"/>
      <c r="HDG70" s="1"/>
      <c r="HDH70" s="1"/>
      <c r="HDI70" s="1"/>
      <c r="HDJ70" s="1"/>
      <c r="HDK70" s="1"/>
      <c r="HDL70" s="1"/>
      <c r="HDM70" s="1"/>
      <c r="HDN70" s="1"/>
      <c r="HDO70" s="1"/>
      <c r="HDP70" s="1"/>
      <c r="HDQ70" s="1"/>
      <c r="HDR70" s="1"/>
      <c r="HDS70" s="1"/>
      <c r="HDT70" s="1"/>
      <c r="HDU70" s="1"/>
      <c r="HDV70" s="1"/>
      <c r="HDW70" s="1"/>
      <c r="HDX70" s="1"/>
      <c r="HDY70" s="1"/>
      <c r="HDZ70" s="1"/>
      <c r="HEA70" s="1"/>
      <c r="HEB70" s="1"/>
      <c r="HEC70" s="1"/>
      <c r="HED70" s="1"/>
      <c r="HEE70" s="1"/>
      <c r="HEF70" s="1"/>
      <c r="HEG70" s="1"/>
      <c r="HEH70" s="1"/>
      <c r="HEI70" s="1"/>
      <c r="HEJ70" s="1"/>
      <c r="HEK70" s="1"/>
      <c r="HEL70" s="1"/>
      <c r="HEM70" s="1"/>
      <c r="HEN70" s="1"/>
      <c r="HEO70" s="1"/>
      <c r="HEP70" s="1"/>
      <c r="HEQ70" s="1"/>
      <c r="HER70" s="1"/>
      <c r="HES70" s="1"/>
      <c r="HET70" s="1"/>
      <c r="HEU70" s="1"/>
      <c r="HEV70" s="1"/>
      <c r="HEW70" s="1"/>
      <c r="HEX70" s="1"/>
      <c r="HEY70" s="1"/>
      <c r="HEZ70" s="1"/>
      <c r="HFA70" s="1"/>
      <c r="HFB70" s="1"/>
      <c r="HFC70" s="1"/>
      <c r="HFD70" s="1"/>
      <c r="HFE70" s="1"/>
      <c r="HFF70" s="1"/>
      <c r="HFG70" s="1"/>
      <c r="HFH70" s="1"/>
      <c r="HFI70" s="1"/>
      <c r="HFJ70" s="1"/>
      <c r="HFK70" s="1"/>
      <c r="HFL70" s="1"/>
      <c r="HFM70" s="1"/>
      <c r="HFN70" s="1"/>
      <c r="HFO70" s="1"/>
      <c r="HFP70" s="1"/>
      <c r="HFQ70" s="1"/>
      <c r="HFR70" s="1"/>
      <c r="HFS70" s="1"/>
      <c r="HFT70" s="1"/>
      <c r="HFU70" s="1"/>
      <c r="HFV70" s="1"/>
      <c r="HFW70" s="1"/>
      <c r="HFX70" s="1"/>
      <c r="HFY70" s="1"/>
      <c r="HFZ70" s="1"/>
      <c r="HGA70" s="1"/>
      <c r="HGB70" s="1"/>
      <c r="HGC70" s="1"/>
      <c r="HGD70" s="1"/>
      <c r="HGE70" s="1"/>
      <c r="HGF70" s="1"/>
      <c r="HGG70" s="1"/>
      <c r="HGH70" s="1"/>
      <c r="HGI70" s="1"/>
      <c r="HGJ70" s="1"/>
      <c r="HGK70" s="1"/>
      <c r="HGL70" s="1"/>
      <c r="HGM70" s="1"/>
      <c r="HGN70" s="1"/>
      <c r="HGO70" s="1"/>
      <c r="HGP70" s="1"/>
      <c r="HGQ70" s="1"/>
      <c r="HGR70" s="1"/>
      <c r="HGS70" s="1"/>
      <c r="HGT70" s="1"/>
      <c r="HGU70" s="1"/>
      <c r="HGV70" s="1"/>
      <c r="HGW70" s="1"/>
      <c r="HGX70" s="1"/>
      <c r="HGY70" s="1"/>
      <c r="HGZ70" s="1"/>
      <c r="HHA70" s="1"/>
      <c r="HHB70" s="1"/>
      <c r="HHC70" s="1"/>
      <c r="HHD70" s="1"/>
      <c r="HHE70" s="1"/>
      <c r="HHF70" s="1"/>
      <c r="HHG70" s="1"/>
      <c r="HHH70" s="1"/>
      <c r="HHI70" s="1"/>
      <c r="HHJ70" s="1"/>
      <c r="HHK70" s="1"/>
      <c r="HHL70" s="1"/>
      <c r="HHM70" s="1"/>
      <c r="HHN70" s="1"/>
      <c r="HHO70" s="1"/>
      <c r="HHP70" s="1"/>
      <c r="HHQ70" s="1"/>
      <c r="HHR70" s="1"/>
      <c r="HHS70" s="1"/>
      <c r="HHT70" s="1"/>
      <c r="HHU70" s="1"/>
      <c r="HHV70" s="1"/>
      <c r="HHW70" s="1"/>
      <c r="HHX70" s="1"/>
      <c r="HHY70" s="1"/>
      <c r="HHZ70" s="1"/>
      <c r="HIA70" s="1"/>
      <c r="HIB70" s="1"/>
      <c r="HIC70" s="1"/>
      <c r="HID70" s="1"/>
      <c r="HIE70" s="1"/>
      <c r="HIF70" s="1"/>
      <c r="HIG70" s="1"/>
      <c r="HIH70" s="1"/>
      <c r="HII70" s="1"/>
      <c r="HIJ70" s="1"/>
      <c r="HIK70" s="1"/>
      <c r="HIL70" s="1"/>
      <c r="HIM70" s="1"/>
      <c r="HIN70" s="1"/>
      <c r="HIO70" s="1"/>
      <c r="HIP70" s="1"/>
      <c r="HIQ70" s="1"/>
      <c r="HIR70" s="1"/>
      <c r="HIS70" s="1"/>
      <c r="HIT70" s="1"/>
      <c r="HIU70" s="1"/>
      <c r="HIV70" s="1"/>
      <c r="HIW70" s="1"/>
      <c r="HIX70" s="1"/>
      <c r="HIY70" s="1"/>
      <c r="HIZ70" s="1"/>
      <c r="HJA70" s="1"/>
      <c r="HJB70" s="1"/>
      <c r="HJC70" s="1"/>
      <c r="HJD70" s="1"/>
      <c r="HJE70" s="1"/>
      <c r="HJF70" s="1"/>
      <c r="HJG70" s="1"/>
      <c r="HJH70" s="1"/>
      <c r="HJI70" s="1"/>
      <c r="HJJ70" s="1"/>
      <c r="HJK70" s="1"/>
      <c r="HJL70" s="1"/>
      <c r="HJM70" s="1"/>
      <c r="HJN70" s="1"/>
      <c r="HJO70" s="1"/>
      <c r="HJP70" s="1"/>
      <c r="HJQ70" s="1"/>
      <c r="HJR70" s="1"/>
      <c r="HJS70" s="1"/>
      <c r="HJT70" s="1"/>
      <c r="HJU70" s="1"/>
      <c r="HJV70" s="1"/>
      <c r="HJW70" s="1"/>
      <c r="HJX70" s="1"/>
      <c r="HJY70" s="1"/>
      <c r="HJZ70" s="1"/>
      <c r="HKA70" s="1"/>
      <c r="HKB70" s="1"/>
      <c r="HKC70" s="1"/>
      <c r="HKD70" s="1"/>
      <c r="HKE70" s="1"/>
      <c r="HKF70" s="1"/>
      <c r="HKG70" s="1"/>
      <c r="HKH70" s="1"/>
      <c r="HKI70" s="1"/>
      <c r="HKJ70" s="1"/>
      <c r="HKK70" s="1"/>
      <c r="HKL70" s="1"/>
      <c r="HKM70" s="1"/>
      <c r="HKN70" s="1"/>
      <c r="HKO70" s="1"/>
      <c r="HKP70" s="1"/>
      <c r="HKQ70" s="1"/>
      <c r="HKR70" s="1"/>
      <c r="HKS70" s="1"/>
      <c r="HKT70" s="1"/>
      <c r="HKU70" s="1"/>
      <c r="HKV70" s="1"/>
      <c r="HKW70" s="1"/>
      <c r="HKX70" s="1"/>
      <c r="HKY70" s="1"/>
      <c r="HKZ70" s="1"/>
      <c r="HLA70" s="1"/>
      <c r="HLB70" s="1"/>
      <c r="HLC70" s="1"/>
      <c r="HLD70" s="1"/>
      <c r="HLE70" s="1"/>
      <c r="HLF70" s="1"/>
      <c r="HLG70" s="1"/>
      <c r="HLH70" s="1"/>
      <c r="HLI70" s="1"/>
      <c r="HLJ70" s="1"/>
      <c r="HLK70" s="1"/>
      <c r="HLL70" s="1"/>
      <c r="HLM70" s="1"/>
      <c r="HLN70" s="1"/>
      <c r="HLO70" s="1"/>
      <c r="HLP70" s="1"/>
      <c r="HLQ70" s="1"/>
      <c r="HLR70" s="1"/>
      <c r="HLS70" s="1"/>
      <c r="HLT70" s="1"/>
      <c r="HLU70" s="1"/>
      <c r="HLV70" s="1"/>
      <c r="HLW70" s="1"/>
      <c r="HLX70" s="1"/>
      <c r="HLY70" s="1"/>
      <c r="HLZ70" s="1"/>
      <c r="HMA70" s="1"/>
      <c r="HMB70" s="1"/>
      <c r="HMC70" s="1"/>
      <c r="HMD70" s="1"/>
      <c r="HME70" s="1"/>
      <c r="HMF70" s="1"/>
      <c r="HMG70" s="1"/>
      <c r="HMH70" s="1"/>
      <c r="HMI70" s="1"/>
      <c r="HMJ70" s="1"/>
      <c r="HMK70" s="1"/>
      <c r="HML70" s="1"/>
      <c r="HMM70" s="1"/>
      <c r="HMN70" s="1"/>
      <c r="HMO70" s="1"/>
      <c r="HMP70" s="1"/>
      <c r="HMQ70" s="1"/>
      <c r="HMR70" s="1"/>
      <c r="HMS70" s="1"/>
      <c r="HMT70" s="1"/>
      <c r="HMU70" s="1"/>
      <c r="HMV70" s="1"/>
      <c r="HMW70" s="1"/>
      <c r="HMX70" s="1"/>
      <c r="HMY70" s="1"/>
      <c r="HMZ70" s="1"/>
      <c r="HNA70" s="1"/>
      <c r="HNB70" s="1"/>
      <c r="HNC70" s="1"/>
      <c r="HND70" s="1"/>
      <c r="HNE70" s="1"/>
      <c r="HNF70" s="1"/>
      <c r="HNG70" s="1"/>
      <c r="HNH70" s="1"/>
      <c r="HNI70" s="1"/>
      <c r="HNJ70" s="1"/>
      <c r="HNK70" s="1"/>
      <c r="HNL70" s="1"/>
      <c r="HNM70" s="1"/>
      <c r="HNN70" s="1"/>
      <c r="HNO70" s="1"/>
      <c r="HNP70" s="1"/>
      <c r="HNQ70" s="1"/>
      <c r="HNR70" s="1"/>
      <c r="HNS70" s="1"/>
      <c r="HNT70" s="1"/>
      <c r="HNU70" s="1"/>
      <c r="HNV70" s="1"/>
      <c r="HNW70" s="1"/>
      <c r="HNX70" s="1"/>
      <c r="HNY70" s="1"/>
      <c r="HNZ70" s="1"/>
      <c r="HOA70" s="1"/>
      <c r="HOB70" s="1"/>
      <c r="HOC70" s="1"/>
      <c r="HOD70" s="1"/>
      <c r="HOE70" s="1"/>
      <c r="HOF70" s="1"/>
      <c r="HOG70" s="1"/>
      <c r="HOH70" s="1"/>
      <c r="HOI70" s="1"/>
      <c r="HOJ70" s="1"/>
      <c r="HOK70" s="1"/>
      <c r="HOL70" s="1"/>
      <c r="HOM70" s="1"/>
      <c r="HON70" s="1"/>
      <c r="HOO70" s="1"/>
      <c r="HOP70" s="1"/>
      <c r="HOQ70" s="1"/>
      <c r="HOR70" s="1"/>
      <c r="HOS70" s="1"/>
      <c r="HOT70" s="1"/>
      <c r="HOU70" s="1"/>
      <c r="HOV70" s="1"/>
      <c r="HOW70" s="1"/>
      <c r="HOX70" s="1"/>
      <c r="HOY70" s="1"/>
      <c r="HOZ70" s="1"/>
      <c r="HPA70" s="1"/>
      <c r="HPB70" s="1"/>
      <c r="HPC70" s="1"/>
      <c r="HPD70" s="1"/>
      <c r="HPE70" s="1"/>
      <c r="HPF70" s="1"/>
      <c r="HPG70" s="1"/>
      <c r="HPH70" s="1"/>
      <c r="HPI70" s="1"/>
      <c r="HPJ70" s="1"/>
      <c r="HPK70" s="1"/>
      <c r="HPL70" s="1"/>
      <c r="HPM70" s="1"/>
      <c r="HPN70" s="1"/>
      <c r="HPO70" s="1"/>
      <c r="HPP70" s="1"/>
      <c r="HPQ70" s="1"/>
      <c r="HPR70" s="1"/>
      <c r="HPS70" s="1"/>
      <c r="HPT70" s="1"/>
      <c r="HPU70" s="1"/>
      <c r="HPV70" s="1"/>
      <c r="HPW70" s="1"/>
      <c r="HPX70" s="1"/>
      <c r="HPY70" s="1"/>
      <c r="HPZ70" s="1"/>
      <c r="HQA70" s="1"/>
      <c r="HQB70" s="1"/>
      <c r="HQC70" s="1"/>
      <c r="HQD70" s="1"/>
      <c r="HQE70" s="1"/>
      <c r="HQF70" s="1"/>
      <c r="HQG70" s="1"/>
      <c r="HQH70" s="1"/>
      <c r="HQI70" s="1"/>
      <c r="HQJ70" s="1"/>
      <c r="HQK70" s="1"/>
      <c r="HQL70" s="1"/>
      <c r="HQM70" s="1"/>
      <c r="HQN70" s="1"/>
      <c r="HQO70" s="1"/>
      <c r="HQP70" s="1"/>
      <c r="HQQ70" s="1"/>
      <c r="HQR70" s="1"/>
      <c r="HQS70" s="1"/>
      <c r="HQT70" s="1"/>
      <c r="HQU70" s="1"/>
      <c r="HQV70" s="1"/>
      <c r="HQW70" s="1"/>
      <c r="HQX70" s="1"/>
      <c r="HQY70" s="1"/>
      <c r="HQZ70" s="1"/>
      <c r="HRA70" s="1"/>
      <c r="HRB70" s="1"/>
      <c r="HRC70" s="1"/>
      <c r="HRD70" s="1"/>
      <c r="HRE70" s="1"/>
      <c r="HRF70" s="1"/>
      <c r="HRG70" s="1"/>
      <c r="HRH70" s="1"/>
      <c r="HRI70" s="1"/>
      <c r="HRJ70" s="1"/>
      <c r="HRK70" s="1"/>
      <c r="HRL70" s="1"/>
      <c r="HRM70" s="1"/>
      <c r="HRN70" s="1"/>
      <c r="HRO70" s="1"/>
      <c r="HRP70" s="1"/>
      <c r="HRQ70" s="1"/>
      <c r="HRR70" s="1"/>
      <c r="HRS70" s="1"/>
      <c r="HRT70" s="1"/>
      <c r="HRU70" s="1"/>
      <c r="HRV70" s="1"/>
      <c r="HRW70" s="1"/>
      <c r="HRX70" s="1"/>
      <c r="HRY70" s="1"/>
      <c r="HRZ70" s="1"/>
      <c r="HSA70" s="1"/>
      <c r="HSB70" s="1"/>
      <c r="HSC70" s="1"/>
      <c r="HSD70" s="1"/>
      <c r="HSE70" s="1"/>
      <c r="HSF70" s="1"/>
      <c r="HSG70" s="1"/>
      <c r="HSH70" s="1"/>
      <c r="HSI70" s="1"/>
      <c r="HSJ70" s="1"/>
      <c r="HSK70" s="1"/>
      <c r="HSL70" s="1"/>
      <c r="HSM70" s="1"/>
      <c r="HSN70" s="1"/>
      <c r="HSO70" s="1"/>
      <c r="HSP70" s="1"/>
      <c r="HSQ70" s="1"/>
      <c r="HSR70" s="1"/>
      <c r="HSS70" s="1"/>
      <c r="HST70" s="1"/>
      <c r="HSU70" s="1"/>
      <c r="HSV70" s="1"/>
      <c r="HSW70" s="1"/>
      <c r="HSX70" s="1"/>
      <c r="HSY70" s="1"/>
      <c r="HSZ70" s="1"/>
      <c r="HTA70" s="1"/>
      <c r="HTB70" s="1"/>
      <c r="HTC70" s="1"/>
      <c r="HTD70" s="1"/>
      <c r="HTE70" s="1"/>
      <c r="HTF70" s="1"/>
      <c r="HTG70" s="1"/>
      <c r="HTH70" s="1"/>
      <c r="HTI70" s="1"/>
      <c r="HTJ70" s="1"/>
      <c r="HTK70" s="1"/>
      <c r="HTL70" s="1"/>
      <c r="HTM70" s="1"/>
      <c r="HTN70" s="1"/>
      <c r="HTO70" s="1"/>
      <c r="HTP70" s="1"/>
      <c r="HTQ70" s="1"/>
      <c r="HTR70" s="1"/>
      <c r="HTS70" s="1"/>
      <c r="HTT70" s="1"/>
      <c r="HTU70" s="1"/>
      <c r="HTV70" s="1"/>
      <c r="HTW70" s="1"/>
      <c r="HTX70" s="1"/>
      <c r="HTY70" s="1"/>
      <c r="HTZ70" s="1"/>
      <c r="HUA70" s="1"/>
      <c r="HUB70" s="1"/>
      <c r="HUC70" s="1"/>
      <c r="HUD70" s="1"/>
      <c r="HUE70" s="1"/>
      <c r="HUF70" s="1"/>
      <c r="HUG70" s="1"/>
      <c r="HUH70" s="1"/>
      <c r="HUI70" s="1"/>
      <c r="HUJ70" s="1"/>
      <c r="HUK70" s="1"/>
      <c r="HUL70" s="1"/>
      <c r="HUM70" s="1"/>
      <c r="HUN70" s="1"/>
      <c r="HUO70" s="1"/>
      <c r="HUP70" s="1"/>
      <c r="HUQ70" s="1"/>
      <c r="HUR70" s="1"/>
      <c r="HUS70" s="1"/>
      <c r="HUT70" s="1"/>
      <c r="HUU70" s="1"/>
      <c r="HUV70" s="1"/>
      <c r="HUW70" s="1"/>
      <c r="HUX70" s="1"/>
      <c r="HUY70" s="1"/>
      <c r="HUZ70" s="1"/>
      <c r="HVA70" s="1"/>
      <c r="HVB70" s="1"/>
      <c r="HVC70" s="1"/>
      <c r="HVD70" s="1"/>
      <c r="HVE70" s="1"/>
      <c r="HVF70" s="1"/>
      <c r="HVG70" s="1"/>
      <c r="HVH70" s="1"/>
      <c r="HVI70" s="1"/>
      <c r="HVJ70" s="1"/>
      <c r="HVK70" s="1"/>
      <c r="HVL70" s="1"/>
      <c r="HVM70" s="1"/>
      <c r="HVN70" s="1"/>
      <c r="HVO70" s="1"/>
      <c r="HVP70" s="1"/>
      <c r="HVQ70" s="1"/>
      <c r="HVR70" s="1"/>
      <c r="HVS70" s="1"/>
      <c r="HVT70" s="1"/>
      <c r="HVU70" s="1"/>
      <c r="HVV70" s="1"/>
      <c r="HVW70" s="1"/>
      <c r="HVX70" s="1"/>
      <c r="HVY70" s="1"/>
      <c r="HVZ70" s="1"/>
      <c r="HWA70" s="1"/>
      <c r="HWB70" s="1"/>
      <c r="HWC70" s="1"/>
      <c r="HWD70" s="1"/>
      <c r="HWE70" s="1"/>
      <c r="HWF70" s="1"/>
      <c r="HWG70" s="1"/>
      <c r="HWH70" s="1"/>
      <c r="HWI70" s="1"/>
      <c r="HWJ70" s="1"/>
      <c r="HWK70" s="1"/>
      <c r="HWL70" s="1"/>
      <c r="HWM70" s="1"/>
      <c r="HWN70" s="1"/>
      <c r="HWO70" s="1"/>
      <c r="HWP70" s="1"/>
      <c r="HWQ70" s="1"/>
      <c r="HWR70" s="1"/>
      <c r="HWS70" s="1"/>
      <c r="HWT70" s="1"/>
      <c r="HWU70" s="1"/>
      <c r="HWV70" s="1"/>
      <c r="HWW70" s="1"/>
      <c r="HWX70" s="1"/>
      <c r="HWY70" s="1"/>
      <c r="HWZ70" s="1"/>
      <c r="HXA70" s="1"/>
      <c r="HXB70" s="1"/>
      <c r="HXC70" s="1"/>
      <c r="HXD70" s="1"/>
      <c r="HXE70" s="1"/>
      <c r="HXF70" s="1"/>
      <c r="HXG70" s="1"/>
      <c r="HXH70" s="1"/>
      <c r="HXI70" s="1"/>
      <c r="HXJ70" s="1"/>
      <c r="HXK70" s="1"/>
      <c r="HXL70" s="1"/>
      <c r="HXM70" s="1"/>
      <c r="HXN70" s="1"/>
      <c r="HXO70" s="1"/>
      <c r="HXP70" s="1"/>
      <c r="HXQ70" s="1"/>
      <c r="HXR70" s="1"/>
      <c r="HXS70" s="1"/>
      <c r="HXT70" s="1"/>
      <c r="HXU70" s="1"/>
      <c r="HXV70" s="1"/>
      <c r="HXW70" s="1"/>
      <c r="HXX70" s="1"/>
      <c r="HXY70" s="1"/>
      <c r="HXZ70" s="1"/>
      <c r="HYA70" s="1"/>
      <c r="HYB70" s="1"/>
      <c r="HYC70" s="1"/>
      <c r="HYD70" s="1"/>
      <c r="HYE70" s="1"/>
      <c r="HYF70" s="1"/>
      <c r="HYG70" s="1"/>
      <c r="HYH70" s="1"/>
      <c r="HYI70" s="1"/>
      <c r="HYJ70" s="1"/>
      <c r="HYK70" s="1"/>
      <c r="HYL70" s="1"/>
      <c r="HYM70" s="1"/>
      <c r="HYN70" s="1"/>
      <c r="HYO70" s="1"/>
      <c r="HYP70" s="1"/>
      <c r="HYQ70" s="1"/>
      <c r="HYR70" s="1"/>
      <c r="HYS70" s="1"/>
      <c r="HYT70" s="1"/>
      <c r="HYU70" s="1"/>
      <c r="HYV70" s="1"/>
      <c r="HYW70" s="1"/>
      <c r="HYX70" s="1"/>
      <c r="HYY70" s="1"/>
      <c r="HYZ70" s="1"/>
      <c r="HZA70" s="1"/>
      <c r="HZB70" s="1"/>
      <c r="HZC70" s="1"/>
      <c r="HZD70" s="1"/>
      <c r="HZE70" s="1"/>
      <c r="HZF70" s="1"/>
      <c r="HZG70" s="1"/>
      <c r="HZH70" s="1"/>
      <c r="HZI70" s="1"/>
      <c r="HZJ70" s="1"/>
      <c r="HZK70" s="1"/>
      <c r="HZL70" s="1"/>
      <c r="HZM70" s="1"/>
      <c r="HZN70" s="1"/>
      <c r="HZO70" s="1"/>
      <c r="HZP70" s="1"/>
      <c r="HZQ70" s="1"/>
      <c r="HZR70" s="1"/>
      <c r="HZS70" s="1"/>
      <c r="HZT70" s="1"/>
      <c r="HZU70" s="1"/>
      <c r="HZV70" s="1"/>
      <c r="HZW70" s="1"/>
      <c r="HZX70" s="1"/>
      <c r="HZY70" s="1"/>
      <c r="HZZ70" s="1"/>
      <c r="IAA70" s="1"/>
      <c r="IAB70" s="1"/>
      <c r="IAC70" s="1"/>
      <c r="IAD70" s="1"/>
      <c r="IAE70" s="1"/>
      <c r="IAF70" s="1"/>
      <c r="IAG70" s="1"/>
      <c r="IAH70" s="1"/>
      <c r="IAI70" s="1"/>
      <c r="IAJ70" s="1"/>
      <c r="IAK70" s="1"/>
      <c r="IAL70" s="1"/>
      <c r="IAM70" s="1"/>
      <c r="IAN70" s="1"/>
      <c r="IAO70" s="1"/>
      <c r="IAP70" s="1"/>
      <c r="IAQ70" s="1"/>
      <c r="IAR70" s="1"/>
      <c r="IAS70" s="1"/>
      <c r="IAT70" s="1"/>
      <c r="IAU70" s="1"/>
      <c r="IAV70" s="1"/>
      <c r="IAW70" s="1"/>
      <c r="IAX70" s="1"/>
      <c r="IAY70" s="1"/>
      <c r="IAZ70" s="1"/>
      <c r="IBA70" s="1"/>
      <c r="IBB70" s="1"/>
      <c r="IBC70" s="1"/>
      <c r="IBD70" s="1"/>
      <c r="IBE70" s="1"/>
      <c r="IBF70" s="1"/>
      <c r="IBG70" s="1"/>
      <c r="IBH70" s="1"/>
      <c r="IBI70" s="1"/>
      <c r="IBJ70" s="1"/>
      <c r="IBK70" s="1"/>
      <c r="IBL70" s="1"/>
      <c r="IBM70" s="1"/>
      <c r="IBN70" s="1"/>
      <c r="IBO70" s="1"/>
      <c r="IBP70" s="1"/>
      <c r="IBQ70" s="1"/>
      <c r="IBR70" s="1"/>
      <c r="IBS70" s="1"/>
      <c r="IBT70" s="1"/>
      <c r="IBU70" s="1"/>
      <c r="IBV70" s="1"/>
      <c r="IBW70" s="1"/>
      <c r="IBX70" s="1"/>
      <c r="IBY70" s="1"/>
      <c r="IBZ70" s="1"/>
      <c r="ICA70" s="1"/>
      <c r="ICB70" s="1"/>
      <c r="ICC70" s="1"/>
      <c r="ICD70" s="1"/>
      <c r="ICE70" s="1"/>
      <c r="ICF70" s="1"/>
      <c r="ICG70" s="1"/>
      <c r="ICH70" s="1"/>
      <c r="ICI70" s="1"/>
      <c r="ICJ70" s="1"/>
      <c r="ICK70" s="1"/>
      <c r="ICL70" s="1"/>
      <c r="ICM70" s="1"/>
      <c r="ICN70" s="1"/>
      <c r="ICO70" s="1"/>
      <c r="ICP70" s="1"/>
      <c r="ICQ70" s="1"/>
      <c r="ICR70" s="1"/>
      <c r="ICS70" s="1"/>
      <c r="ICT70" s="1"/>
      <c r="ICU70" s="1"/>
      <c r="ICV70" s="1"/>
      <c r="ICW70" s="1"/>
      <c r="ICX70" s="1"/>
      <c r="ICY70" s="1"/>
      <c r="ICZ70" s="1"/>
      <c r="IDA70" s="1"/>
      <c r="IDB70" s="1"/>
      <c r="IDC70" s="1"/>
      <c r="IDD70" s="1"/>
      <c r="IDE70" s="1"/>
      <c r="IDF70" s="1"/>
      <c r="IDG70" s="1"/>
      <c r="IDH70" s="1"/>
      <c r="IDI70" s="1"/>
      <c r="IDJ70" s="1"/>
      <c r="IDK70" s="1"/>
      <c r="IDL70" s="1"/>
      <c r="IDM70" s="1"/>
      <c r="IDN70" s="1"/>
      <c r="IDO70" s="1"/>
      <c r="IDP70" s="1"/>
      <c r="IDQ70" s="1"/>
      <c r="IDR70" s="1"/>
      <c r="IDS70" s="1"/>
      <c r="IDT70" s="1"/>
      <c r="IDU70" s="1"/>
      <c r="IDV70" s="1"/>
      <c r="IDW70" s="1"/>
      <c r="IDX70" s="1"/>
      <c r="IDY70" s="1"/>
      <c r="IDZ70" s="1"/>
      <c r="IEA70" s="1"/>
      <c r="IEB70" s="1"/>
      <c r="IEC70" s="1"/>
      <c r="IED70" s="1"/>
      <c r="IEE70" s="1"/>
      <c r="IEF70" s="1"/>
      <c r="IEG70" s="1"/>
      <c r="IEH70" s="1"/>
      <c r="IEI70" s="1"/>
      <c r="IEJ70" s="1"/>
      <c r="IEK70" s="1"/>
      <c r="IEL70" s="1"/>
      <c r="IEM70" s="1"/>
      <c r="IEN70" s="1"/>
      <c r="IEO70" s="1"/>
      <c r="IEP70" s="1"/>
      <c r="IEQ70" s="1"/>
      <c r="IER70" s="1"/>
      <c r="IES70" s="1"/>
      <c r="IET70" s="1"/>
      <c r="IEU70" s="1"/>
      <c r="IEV70" s="1"/>
      <c r="IEW70" s="1"/>
      <c r="IEX70" s="1"/>
      <c r="IEY70" s="1"/>
      <c r="IEZ70" s="1"/>
      <c r="IFA70" s="1"/>
      <c r="IFB70" s="1"/>
      <c r="IFC70" s="1"/>
      <c r="IFD70" s="1"/>
      <c r="IFE70" s="1"/>
      <c r="IFF70" s="1"/>
      <c r="IFG70" s="1"/>
      <c r="IFH70" s="1"/>
      <c r="IFI70" s="1"/>
      <c r="IFJ70" s="1"/>
      <c r="IFK70" s="1"/>
      <c r="IFL70" s="1"/>
      <c r="IFM70" s="1"/>
      <c r="IFN70" s="1"/>
      <c r="IFO70" s="1"/>
      <c r="IFP70" s="1"/>
      <c r="IFQ70" s="1"/>
      <c r="IFR70" s="1"/>
      <c r="IFS70" s="1"/>
      <c r="IFT70" s="1"/>
      <c r="IFU70" s="1"/>
      <c r="IFV70" s="1"/>
      <c r="IFW70" s="1"/>
      <c r="IFX70" s="1"/>
      <c r="IFY70" s="1"/>
      <c r="IFZ70" s="1"/>
      <c r="IGA70" s="1"/>
      <c r="IGB70" s="1"/>
      <c r="IGC70" s="1"/>
      <c r="IGD70" s="1"/>
      <c r="IGE70" s="1"/>
      <c r="IGF70" s="1"/>
      <c r="IGG70" s="1"/>
      <c r="IGH70" s="1"/>
      <c r="IGI70" s="1"/>
      <c r="IGJ70" s="1"/>
      <c r="IGK70" s="1"/>
      <c r="IGL70" s="1"/>
      <c r="IGM70" s="1"/>
      <c r="IGN70" s="1"/>
      <c r="IGO70" s="1"/>
      <c r="IGP70" s="1"/>
      <c r="IGQ70" s="1"/>
      <c r="IGR70" s="1"/>
      <c r="IGS70" s="1"/>
      <c r="IGT70" s="1"/>
      <c r="IGU70" s="1"/>
      <c r="IGV70" s="1"/>
      <c r="IGW70" s="1"/>
      <c r="IGX70" s="1"/>
      <c r="IGY70" s="1"/>
      <c r="IGZ70" s="1"/>
      <c r="IHA70" s="1"/>
      <c r="IHB70" s="1"/>
      <c r="IHC70" s="1"/>
      <c r="IHD70" s="1"/>
      <c r="IHE70" s="1"/>
      <c r="IHF70" s="1"/>
      <c r="IHG70" s="1"/>
      <c r="IHH70" s="1"/>
      <c r="IHI70" s="1"/>
      <c r="IHJ70" s="1"/>
      <c r="IHK70" s="1"/>
      <c r="IHL70" s="1"/>
      <c r="IHM70" s="1"/>
      <c r="IHN70" s="1"/>
      <c r="IHO70" s="1"/>
      <c r="IHP70" s="1"/>
      <c r="IHQ70" s="1"/>
      <c r="IHR70" s="1"/>
      <c r="IHS70" s="1"/>
      <c r="IHT70" s="1"/>
      <c r="IHU70" s="1"/>
      <c r="IHV70" s="1"/>
      <c r="IHW70" s="1"/>
      <c r="IHX70" s="1"/>
      <c r="IHY70" s="1"/>
      <c r="IHZ70" s="1"/>
      <c r="IIA70" s="1"/>
      <c r="IIB70" s="1"/>
      <c r="IIC70" s="1"/>
      <c r="IID70" s="1"/>
      <c r="IIE70" s="1"/>
      <c r="IIF70" s="1"/>
      <c r="IIG70" s="1"/>
      <c r="IIH70" s="1"/>
      <c r="III70" s="1"/>
      <c r="IIJ70" s="1"/>
      <c r="IIK70" s="1"/>
      <c r="IIL70" s="1"/>
      <c r="IIM70" s="1"/>
      <c r="IIN70" s="1"/>
      <c r="IIO70" s="1"/>
      <c r="IIP70" s="1"/>
      <c r="IIQ70" s="1"/>
      <c r="IIR70" s="1"/>
      <c r="IIS70" s="1"/>
      <c r="IIT70" s="1"/>
      <c r="IIU70" s="1"/>
      <c r="IIV70" s="1"/>
      <c r="IIW70" s="1"/>
      <c r="IIX70" s="1"/>
      <c r="IIY70" s="1"/>
      <c r="IIZ70" s="1"/>
      <c r="IJA70" s="1"/>
      <c r="IJB70" s="1"/>
      <c r="IJC70" s="1"/>
      <c r="IJD70" s="1"/>
      <c r="IJE70" s="1"/>
      <c r="IJF70" s="1"/>
      <c r="IJG70" s="1"/>
      <c r="IJH70" s="1"/>
      <c r="IJI70" s="1"/>
      <c r="IJJ70" s="1"/>
      <c r="IJK70" s="1"/>
      <c r="IJL70" s="1"/>
      <c r="IJM70" s="1"/>
      <c r="IJN70" s="1"/>
      <c r="IJO70" s="1"/>
      <c r="IJP70" s="1"/>
      <c r="IJQ70" s="1"/>
      <c r="IJR70" s="1"/>
      <c r="IJS70" s="1"/>
      <c r="IJT70" s="1"/>
      <c r="IJU70" s="1"/>
      <c r="IJV70" s="1"/>
      <c r="IJW70" s="1"/>
      <c r="IJX70" s="1"/>
      <c r="IJY70" s="1"/>
      <c r="IJZ70" s="1"/>
      <c r="IKA70" s="1"/>
      <c r="IKB70" s="1"/>
      <c r="IKC70" s="1"/>
      <c r="IKD70" s="1"/>
      <c r="IKE70" s="1"/>
      <c r="IKF70" s="1"/>
      <c r="IKG70" s="1"/>
      <c r="IKH70" s="1"/>
      <c r="IKI70" s="1"/>
      <c r="IKJ70" s="1"/>
      <c r="IKK70" s="1"/>
      <c r="IKL70" s="1"/>
      <c r="IKM70" s="1"/>
      <c r="IKN70" s="1"/>
      <c r="IKO70" s="1"/>
      <c r="IKP70" s="1"/>
      <c r="IKQ70" s="1"/>
      <c r="IKR70" s="1"/>
      <c r="IKS70" s="1"/>
      <c r="IKT70" s="1"/>
      <c r="IKU70" s="1"/>
      <c r="IKV70" s="1"/>
      <c r="IKW70" s="1"/>
      <c r="IKX70" s="1"/>
      <c r="IKY70" s="1"/>
      <c r="IKZ70" s="1"/>
      <c r="ILA70" s="1"/>
      <c r="ILB70" s="1"/>
      <c r="ILC70" s="1"/>
      <c r="ILD70" s="1"/>
      <c r="ILE70" s="1"/>
      <c r="ILF70" s="1"/>
      <c r="ILG70" s="1"/>
      <c r="ILH70" s="1"/>
      <c r="ILI70" s="1"/>
      <c r="ILJ70" s="1"/>
      <c r="ILK70" s="1"/>
      <c r="ILL70" s="1"/>
      <c r="ILM70" s="1"/>
      <c r="ILN70" s="1"/>
      <c r="ILO70" s="1"/>
      <c r="ILP70" s="1"/>
      <c r="ILQ70" s="1"/>
      <c r="ILR70" s="1"/>
      <c r="ILS70" s="1"/>
      <c r="ILT70" s="1"/>
      <c r="ILU70" s="1"/>
      <c r="ILV70" s="1"/>
      <c r="ILW70" s="1"/>
      <c r="ILX70" s="1"/>
      <c r="ILY70" s="1"/>
      <c r="ILZ70" s="1"/>
      <c r="IMA70" s="1"/>
      <c r="IMB70" s="1"/>
      <c r="IMC70" s="1"/>
      <c r="IMD70" s="1"/>
      <c r="IME70" s="1"/>
      <c r="IMF70" s="1"/>
      <c r="IMG70" s="1"/>
      <c r="IMH70" s="1"/>
      <c r="IMI70" s="1"/>
      <c r="IMJ70" s="1"/>
      <c r="IMK70" s="1"/>
      <c r="IML70" s="1"/>
      <c r="IMM70" s="1"/>
      <c r="IMN70" s="1"/>
      <c r="IMO70" s="1"/>
      <c r="IMP70" s="1"/>
      <c r="IMQ70" s="1"/>
      <c r="IMR70" s="1"/>
      <c r="IMS70" s="1"/>
      <c r="IMT70" s="1"/>
      <c r="IMU70" s="1"/>
      <c r="IMV70" s="1"/>
      <c r="IMW70" s="1"/>
      <c r="IMX70" s="1"/>
      <c r="IMY70" s="1"/>
      <c r="IMZ70" s="1"/>
      <c r="INA70" s="1"/>
      <c r="INB70" s="1"/>
      <c r="INC70" s="1"/>
      <c r="IND70" s="1"/>
      <c r="INE70" s="1"/>
      <c r="INF70" s="1"/>
      <c r="ING70" s="1"/>
      <c r="INH70" s="1"/>
      <c r="INI70" s="1"/>
      <c r="INJ70" s="1"/>
      <c r="INK70" s="1"/>
      <c r="INL70" s="1"/>
      <c r="INM70" s="1"/>
      <c r="INN70" s="1"/>
      <c r="INO70" s="1"/>
      <c r="INP70" s="1"/>
      <c r="INQ70" s="1"/>
      <c r="INR70" s="1"/>
      <c r="INS70" s="1"/>
      <c r="INT70" s="1"/>
      <c r="INU70" s="1"/>
      <c r="INV70" s="1"/>
      <c r="INW70" s="1"/>
      <c r="INX70" s="1"/>
      <c r="INY70" s="1"/>
      <c r="INZ70" s="1"/>
      <c r="IOA70" s="1"/>
      <c r="IOB70" s="1"/>
      <c r="IOC70" s="1"/>
      <c r="IOD70" s="1"/>
      <c r="IOE70" s="1"/>
      <c r="IOF70" s="1"/>
      <c r="IOG70" s="1"/>
      <c r="IOH70" s="1"/>
      <c r="IOI70" s="1"/>
      <c r="IOJ70" s="1"/>
      <c r="IOK70" s="1"/>
      <c r="IOL70" s="1"/>
      <c r="IOM70" s="1"/>
      <c r="ION70" s="1"/>
      <c r="IOO70" s="1"/>
      <c r="IOP70" s="1"/>
      <c r="IOQ70" s="1"/>
      <c r="IOR70" s="1"/>
      <c r="IOS70" s="1"/>
      <c r="IOT70" s="1"/>
      <c r="IOU70" s="1"/>
      <c r="IOV70" s="1"/>
      <c r="IOW70" s="1"/>
      <c r="IOX70" s="1"/>
      <c r="IOY70" s="1"/>
      <c r="IOZ70" s="1"/>
      <c r="IPA70" s="1"/>
      <c r="IPB70" s="1"/>
      <c r="IPC70" s="1"/>
      <c r="IPD70" s="1"/>
      <c r="IPE70" s="1"/>
      <c r="IPF70" s="1"/>
      <c r="IPG70" s="1"/>
      <c r="IPH70" s="1"/>
      <c r="IPI70" s="1"/>
      <c r="IPJ70" s="1"/>
      <c r="IPK70" s="1"/>
      <c r="IPL70" s="1"/>
      <c r="IPM70" s="1"/>
      <c r="IPN70" s="1"/>
      <c r="IPO70" s="1"/>
      <c r="IPP70" s="1"/>
      <c r="IPQ70" s="1"/>
      <c r="IPR70" s="1"/>
      <c r="IPS70" s="1"/>
      <c r="IPT70" s="1"/>
      <c r="IPU70" s="1"/>
      <c r="IPV70" s="1"/>
      <c r="IPW70" s="1"/>
      <c r="IPX70" s="1"/>
      <c r="IPY70" s="1"/>
      <c r="IPZ70" s="1"/>
      <c r="IQA70" s="1"/>
      <c r="IQB70" s="1"/>
      <c r="IQC70" s="1"/>
      <c r="IQD70" s="1"/>
      <c r="IQE70" s="1"/>
      <c r="IQF70" s="1"/>
      <c r="IQG70" s="1"/>
      <c r="IQH70" s="1"/>
      <c r="IQI70" s="1"/>
      <c r="IQJ70" s="1"/>
      <c r="IQK70" s="1"/>
      <c r="IQL70" s="1"/>
      <c r="IQM70" s="1"/>
      <c r="IQN70" s="1"/>
      <c r="IQO70" s="1"/>
      <c r="IQP70" s="1"/>
      <c r="IQQ70" s="1"/>
      <c r="IQR70" s="1"/>
      <c r="IQS70" s="1"/>
      <c r="IQT70" s="1"/>
      <c r="IQU70" s="1"/>
      <c r="IQV70" s="1"/>
      <c r="IQW70" s="1"/>
      <c r="IQX70" s="1"/>
      <c r="IQY70" s="1"/>
      <c r="IQZ70" s="1"/>
      <c r="IRA70" s="1"/>
      <c r="IRB70" s="1"/>
      <c r="IRC70" s="1"/>
      <c r="IRD70" s="1"/>
      <c r="IRE70" s="1"/>
      <c r="IRF70" s="1"/>
      <c r="IRG70" s="1"/>
      <c r="IRH70" s="1"/>
      <c r="IRI70" s="1"/>
      <c r="IRJ70" s="1"/>
      <c r="IRK70" s="1"/>
      <c r="IRL70" s="1"/>
      <c r="IRM70" s="1"/>
      <c r="IRN70" s="1"/>
      <c r="IRO70" s="1"/>
      <c r="IRP70" s="1"/>
      <c r="IRQ70" s="1"/>
      <c r="IRR70" s="1"/>
      <c r="IRS70" s="1"/>
      <c r="IRT70" s="1"/>
      <c r="IRU70" s="1"/>
      <c r="IRV70" s="1"/>
      <c r="IRW70" s="1"/>
      <c r="IRX70" s="1"/>
      <c r="IRY70" s="1"/>
      <c r="IRZ70" s="1"/>
      <c r="ISA70" s="1"/>
      <c r="ISB70" s="1"/>
      <c r="ISC70" s="1"/>
      <c r="ISD70" s="1"/>
      <c r="ISE70" s="1"/>
      <c r="ISF70" s="1"/>
      <c r="ISG70" s="1"/>
      <c r="ISH70" s="1"/>
      <c r="ISI70" s="1"/>
      <c r="ISJ70" s="1"/>
      <c r="ISK70" s="1"/>
      <c r="ISL70" s="1"/>
      <c r="ISM70" s="1"/>
      <c r="ISN70" s="1"/>
      <c r="ISO70" s="1"/>
      <c r="ISP70" s="1"/>
      <c r="ISQ70" s="1"/>
      <c r="ISR70" s="1"/>
      <c r="ISS70" s="1"/>
      <c r="IST70" s="1"/>
      <c r="ISU70" s="1"/>
      <c r="ISV70" s="1"/>
      <c r="ISW70" s="1"/>
      <c r="ISX70" s="1"/>
      <c r="ISY70" s="1"/>
      <c r="ISZ70" s="1"/>
      <c r="ITA70" s="1"/>
      <c r="ITB70" s="1"/>
      <c r="ITC70" s="1"/>
      <c r="ITD70" s="1"/>
      <c r="ITE70" s="1"/>
      <c r="ITF70" s="1"/>
      <c r="ITG70" s="1"/>
      <c r="ITH70" s="1"/>
      <c r="ITI70" s="1"/>
      <c r="ITJ70" s="1"/>
      <c r="ITK70" s="1"/>
      <c r="ITL70" s="1"/>
      <c r="ITM70" s="1"/>
      <c r="ITN70" s="1"/>
      <c r="ITO70" s="1"/>
      <c r="ITP70" s="1"/>
      <c r="ITQ70" s="1"/>
      <c r="ITR70" s="1"/>
      <c r="ITS70" s="1"/>
      <c r="ITT70" s="1"/>
      <c r="ITU70" s="1"/>
      <c r="ITV70" s="1"/>
      <c r="ITW70" s="1"/>
      <c r="ITX70" s="1"/>
      <c r="ITY70" s="1"/>
      <c r="ITZ70" s="1"/>
      <c r="IUA70" s="1"/>
      <c r="IUB70" s="1"/>
      <c r="IUC70" s="1"/>
      <c r="IUD70" s="1"/>
      <c r="IUE70" s="1"/>
      <c r="IUF70" s="1"/>
      <c r="IUG70" s="1"/>
      <c r="IUH70" s="1"/>
      <c r="IUI70" s="1"/>
      <c r="IUJ70" s="1"/>
      <c r="IUK70" s="1"/>
      <c r="IUL70" s="1"/>
      <c r="IUM70" s="1"/>
      <c r="IUN70" s="1"/>
      <c r="IUO70" s="1"/>
      <c r="IUP70" s="1"/>
      <c r="IUQ70" s="1"/>
      <c r="IUR70" s="1"/>
      <c r="IUS70" s="1"/>
      <c r="IUT70" s="1"/>
      <c r="IUU70" s="1"/>
      <c r="IUV70" s="1"/>
      <c r="IUW70" s="1"/>
      <c r="IUX70" s="1"/>
      <c r="IUY70" s="1"/>
      <c r="IUZ70" s="1"/>
      <c r="IVA70" s="1"/>
      <c r="IVB70" s="1"/>
      <c r="IVC70" s="1"/>
      <c r="IVD70" s="1"/>
      <c r="IVE70" s="1"/>
      <c r="IVF70" s="1"/>
      <c r="IVG70" s="1"/>
      <c r="IVH70" s="1"/>
      <c r="IVI70" s="1"/>
      <c r="IVJ70" s="1"/>
      <c r="IVK70" s="1"/>
      <c r="IVL70" s="1"/>
      <c r="IVM70" s="1"/>
      <c r="IVN70" s="1"/>
      <c r="IVO70" s="1"/>
      <c r="IVP70" s="1"/>
      <c r="IVQ70" s="1"/>
      <c r="IVR70" s="1"/>
      <c r="IVS70" s="1"/>
      <c r="IVT70" s="1"/>
      <c r="IVU70" s="1"/>
      <c r="IVV70" s="1"/>
      <c r="IVW70" s="1"/>
      <c r="IVX70" s="1"/>
      <c r="IVY70" s="1"/>
      <c r="IVZ70" s="1"/>
      <c r="IWA70" s="1"/>
      <c r="IWB70" s="1"/>
      <c r="IWC70" s="1"/>
      <c r="IWD70" s="1"/>
      <c r="IWE70" s="1"/>
      <c r="IWF70" s="1"/>
      <c r="IWG70" s="1"/>
      <c r="IWH70" s="1"/>
      <c r="IWI70" s="1"/>
      <c r="IWJ70" s="1"/>
      <c r="IWK70" s="1"/>
      <c r="IWL70" s="1"/>
      <c r="IWM70" s="1"/>
      <c r="IWN70" s="1"/>
      <c r="IWO70" s="1"/>
      <c r="IWP70" s="1"/>
      <c r="IWQ70" s="1"/>
      <c r="IWR70" s="1"/>
      <c r="IWS70" s="1"/>
      <c r="IWT70" s="1"/>
      <c r="IWU70" s="1"/>
      <c r="IWV70" s="1"/>
      <c r="IWW70" s="1"/>
      <c r="IWX70" s="1"/>
      <c r="IWY70" s="1"/>
      <c r="IWZ70" s="1"/>
      <c r="IXA70" s="1"/>
      <c r="IXB70" s="1"/>
      <c r="IXC70" s="1"/>
      <c r="IXD70" s="1"/>
      <c r="IXE70" s="1"/>
      <c r="IXF70" s="1"/>
      <c r="IXG70" s="1"/>
      <c r="IXH70" s="1"/>
      <c r="IXI70" s="1"/>
      <c r="IXJ70" s="1"/>
      <c r="IXK70" s="1"/>
      <c r="IXL70" s="1"/>
      <c r="IXM70" s="1"/>
      <c r="IXN70" s="1"/>
      <c r="IXO70" s="1"/>
      <c r="IXP70" s="1"/>
      <c r="IXQ70" s="1"/>
      <c r="IXR70" s="1"/>
      <c r="IXS70" s="1"/>
      <c r="IXT70" s="1"/>
      <c r="IXU70" s="1"/>
      <c r="IXV70" s="1"/>
      <c r="IXW70" s="1"/>
      <c r="IXX70" s="1"/>
      <c r="IXY70" s="1"/>
      <c r="IXZ70" s="1"/>
      <c r="IYA70" s="1"/>
      <c r="IYB70" s="1"/>
      <c r="IYC70" s="1"/>
      <c r="IYD70" s="1"/>
      <c r="IYE70" s="1"/>
      <c r="IYF70" s="1"/>
      <c r="IYG70" s="1"/>
      <c r="IYH70" s="1"/>
      <c r="IYI70" s="1"/>
      <c r="IYJ70" s="1"/>
      <c r="IYK70" s="1"/>
      <c r="IYL70" s="1"/>
      <c r="IYM70" s="1"/>
      <c r="IYN70" s="1"/>
      <c r="IYO70" s="1"/>
      <c r="IYP70" s="1"/>
      <c r="IYQ70" s="1"/>
      <c r="IYR70" s="1"/>
      <c r="IYS70" s="1"/>
      <c r="IYT70" s="1"/>
      <c r="IYU70" s="1"/>
      <c r="IYV70" s="1"/>
      <c r="IYW70" s="1"/>
      <c r="IYX70" s="1"/>
      <c r="IYY70" s="1"/>
      <c r="IYZ70" s="1"/>
      <c r="IZA70" s="1"/>
      <c r="IZB70" s="1"/>
      <c r="IZC70" s="1"/>
      <c r="IZD70" s="1"/>
      <c r="IZE70" s="1"/>
      <c r="IZF70" s="1"/>
      <c r="IZG70" s="1"/>
      <c r="IZH70" s="1"/>
      <c r="IZI70" s="1"/>
      <c r="IZJ70" s="1"/>
      <c r="IZK70" s="1"/>
      <c r="IZL70" s="1"/>
      <c r="IZM70" s="1"/>
      <c r="IZN70" s="1"/>
      <c r="IZO70" s="1"/>
      <c r="IZP70" s="1"/>
      <c r="IZQ70" s="1"/>
      <c r="IZR70" s="1"/>
      <c r="IZS70" s="1"/>
      <c r="IZT70" s="1"/>
      <c r="IZU70" s="1"/>
      <c r="IZV70" s="1"/>
      <c r="IZW70" s="1"/>
      <c r="IZX70" s="1"/>
      <c r="IZY70" s="1"/>
      <c r="IZZ70" s="1"/>
      <c r="JAA70" s="1"/>
      <c r="JAB70" s="1"/>
      <c r="JAC70" s="1"/>
      <c r="JAD70" s="1"/>
      <c r="JAE70" s="1"/>
      <c r="JAF70" s="1"/>
      <c r="JAG70" s="1"/>
      <c r="JAH70" s="1"/>
      <c r="JAI70" s="1"/>
      <c r="JAJ70" s="1"/>
      <c r="JAK70" s="1"/>
      <c r="JAL70" s="1"/>
      <c r="JAM70" s="1"/>
      <c r="JAN70" s="1"/>
      <c r="JAO70" s="1"/>
      <c r="JAP70" s="1"/>
      <c r="JAQ70" s="1"/>
      <c r="JAR70" s="1"/>
      <c r="JAS70" s="1"/>
      <c r="JAT70" s="1"/>
      <c r="JAU70" s="1"/>
      <c r="JAV70" s="1"/>
      <c r="JAW70" s="1"/>
      <c r="JAX70" s="1"/>
      <c r="JAY70" s="1"/>
      <c r="JAZ70" s="1"/>
      <c r="JBA70" s="1"/>
      <c r="JBB70" s="1"/>
      <c r="JBC70" s="1"/>
      <c r="JBD70" s="1"/>
      <c r="JBE70" s="1"/>
      <c r="JBF70" s="1"/>
      <c r="JBG70" s="1"/>
      <c r="JBH70" s="1"/>
      <c r="JBI70" s="1"/>
      <c r="JBJ70" s="1"/>
      <c r="JBK70" s="1"/>
      <c r="JBL70" s="1"/>
      <c r="JBM70" s="1"/>
      <c r="JBN70" s="1"/>
      <c r="JBO70" s="1"/>
      <c r="JBP70" s="1"/>
      <c r="JBQ70" s="1"/>
      <c r="JBR70" s="1"/>
      <c r="JBS70" s="1"/>
      <c r="JBT70" s="1"/>
      <c r="JBU70" s="1"/>
      <c r="JBV70" s="1"/>
      <c r="JBW70" s="1"/>
      <c r="JBX70" s="1"/>
      <c r="JBY70" s="1"/>
      <c r="JBZ70" s="1"/>
      <c r="JCA70" s="1"/>
      <c r="JCB70" s="1"/>
      <c r="JCC70" s="1"/>
      <c r="JCD70" s="1"/>
      <c r="JCE70" s="1"/>
      <c r="JCF70" s="1"/>
      <c r="JCG70" s="1"/>
      <c r="JCH70" s="1"/>
      <c r="JCI70" s="1"/>
      <c r="JCJ70" s="1"/>
      <c r="JCK70" s="1"/>
      <c r="JCL70" s="1"/>
      <c r="JCM70" s="1"/>
      <c r="JCN70" s="1"/>
      <c r="JCO70" s="1"/>
      <c r="JCP70" s="1"/>
      <c r="JCQ70" s="1"/>
      <c r="JCR70" s="1"/>
      <c r="JCS70" s="1"/>
      <c r="JCT70" s="1"/>
      <c r="JCU70" s="1"/>
      <c r="JCV70" s="1"/>
      <c r="JCW70" s="1"/>
      <c r="JCX70" s="1"/>
      <c r="JCY70" s="1"/>
      <c r="JCZ70" s="1"/>
      <c r="JDA70" s="1"/>
      <c r="JDB70" s="1"/>
      <c r="JDC70" s="1"/>
      <c r="JDD70" s="1"/>
      <c r="JDE70" s="1"/>
      <c r="JDF70" s="1"/>
      <c r="JDG70" s="1"/>
      <c r="JDH70" s="1"/>
      <c r="JDI70" s="1"/>
      <c r="JDJ70" s="1"/>
      <c r="JDK70" s="1"/>
      <c r="JDL70" s="1"/>
      <c r="JDM70" s="1"/>
      <c r="JDN70" s="1"/>
      <c r="JDO70" s="1"/>
      <c r="JDP70" s="1"/>
      <c r="JDQ70" s="1"/>
      <c r="JDR70" s="1"/>
      <c r="JDS70" s="1"/>
      <c r="JDT70" s="1"/>
      <c r="JDU70" s="1"/>
      <c r="JDV70" s="1"/>
      <c r="JDW70" s="1"/>
      <c r="JDX70" s="1"/>
      <c r="JDY70" s="1"/>
      <c r="JDZ70" s="1"/>
      <c r="JEA70" s="1"/>
      <c r="JEB70" s="1"/>
      <c r="JEC70" s="1"/>
      <c r="JED70" s="1"/>
      <c r="JEE70" s="1"/>
      <c r="JEF70" s="1"/>
      <c r="JEG70" s="1"/>
      <c r="JEH70" s="1"/>
      <c r="JEI70" s="1"/>
      <c r="JEJ70" s="1"/>
      <c r="JEK70" s="1"/>
      <c r="JEL70" s="1"/>
      <c r="JEM70" s="1"/>
      <c r="JEN70" s="1"/>
      <c r="JEO70" s="1"/>
      <c r="JEP70" s="1"/>
      <c r="JEQ70" s="1"/>
      <c r="JER70" s="1"/>
      <c r="JES70" s="1"/>
      <c r="JET70" s="1"/>
      <c r="JEU70" s="1"/>
      <c r="JEV70" s="1"/>
      <c r="JEW70" s="1"/>
      <c r="JEX70" s="1"/>
      <c r="JEY70" s="1"/>
      <c r="JEZ70" s="1"/>
      <c r="JFA70" s="1"/>
      <c r="JFB70" s="1"/>
      <c r="JFC70" s="1"/>
      <c r="JFD70" s="1"/>
      <c r="JFE70" s="1"/>
      <c r="JFF70" s="1"/>
      <c r="JFG70" s="1"/>
      <c r="JFH70" s="1"/>
      <c r="JFI70" s="1"/>
      <c r="JFJ70" s="1"/>
      <c r="JFK70" s="1"/>
      <c r="JFL70" s="1"/>
      <c r="JFM70" s="1"/>
      <c r="JFN70" s="1"/>
      <c r="JFO70" s="1"/>
      <c r="JFP70" s="1"/>
      <c r="JFQ70" s="1"/>
      <c r="JFR70" s="1"/>
      <c r="JFS70" s="1"/>
      <c r="JFT70" s="1"/>
      <c r="JFU70" s="1"/>
      <c r="JFV70" s="1"/>
      <c r="JFW70" s="1"/>
      <c r="JFX70" s="1"/>
      <c r="JFY70" s="1"/>
      <c r="JFZ70" s="1"/>
      <c r="JGA70" s="1"/>
      <c r="JGB70" s="1"/>
      <c r="JGC70" s="1"/>
      <c r="JGD70" s="1"/>
      <c r="JGE70" s="1"/>
      <c r="JGF70" s="1"/>
      <c r="JGG70" s="1"/>
      <c r="JGH70" s="1"/>
      <c r="JGI70" s="1"/>
      <c r="JGJ70" s="1"/>
      <c r="JGK70" s="1"/>
      <c r="JGL70" s="1"/>
      <c r="JGM70" s="1"/>
      <c r="JGN70" s="1"/>
      <c r="JGO70" s="1"/>
      <c r="JGP70" s="1"/>
      <c r="JGQ70" s="1"/>
      <c r="JGR70" s="1"/>
      <c r="JGS70" s="1"/>
      <c r="JGT70" s="1"/>
      <c r="JGU70" s="1"/>
      <c r="JGV70" s="1"/>
      <c r="JGW70" s="1"/>
      <c r="JGX70" s="1"/>
      <c r="JGY70" s="1"/>
      <c r="JGZ70" s="1"/>
      <c r="JHA70" s="1"/>
      <c r="JHB70" s="1"/>
      <c r="JHC70" s="1"/>
      <c r="JHD70" s="1"/>
      <c r="JHE70" s="1"/>
      <c r="JHF70" s="1"/>
      <c r="JHG70" s="1"/>
      <c r="JHH70" s="1"/>
      <c r="JHI70" s="1"/>
      <c r="JHJ70" s="1"/>
      <c r="JHK70" s="1"/>
      <c r="JHL70" s="1"/>
      <c r="JHM70" s="1"/>
      <c r="JHN70" s="1"/>
      <c r="JHO70" s="1"/>
      <c r="JHP70" s="1"/>
      <c r="JHQ70" s="1"/>
      <c r="JHR70" s="1"/>
      <c r="JHS70" s="1"/>
      <c r="JHT70" s="1"/>
      <c r="JHU70" s="1"/>
      <c r="JHV70" s="1"/>
      <c r="JHW70" s="1"/>
      <c r="JHX70" s="1"/>
      <c r="JHY70" s="1"/>
      <c r="JHZ70" s="1"/>
      <c r="JIA70" s="1"/>
      <c r="JIB70" s="1"/>
      <c r="JIC70" s="1"/>
      <c r="JID70" s="1"/>
      <c r="JIE70" s="1"/>
      <c r="JIF70" s="1"/>
      <c r="JIG70" s="1"/>
      <c r="JIH70" s="1"/>
      <c r="JII70" s="1"/>
      <c r="JIJ70" s="1"/>
      <c r="JIK70" s="1"/>
      <c r="JIL70" s="1"/>
      <c r="JIM70" s="1"/>
      <c r="JIN70" s="1"/>
      <c r="JIO70" s="1"/>
      <c r="JIP70" s="1"/>
      <c r="JIQ70" s="1"/>
      <c r="JIR70" s="1"/>
      <c r="JIS70" s="1"/>
      <c r="JIT70" s="1"/>
      <c r="JIU70" s="1"/>
      <c r="JIV70" s="1"/>
      <c r="JIW70" s="1"/>
      <c r="JIX70" s="1"/>
      <c r="JIY70" s="1"/>
      <c r="JIZ70" s="1"/>
      <c r="JJA70" s="1"/>
      <c r="JJB70" s="1"/>
      <c r="JJC70" s="1"/>
      <c r="JJD70" s="1"/>
      <c r="JJE70" s="1"/>
      <c r="JJF70" s="1"/>
      <c r="JJG70" s="1"/>
      <c r="JJH70" s="1"/>
      <c r="JJI70" s="1"/>
      <c r="JJJ70" s="1"/>
      <c r="JJK70" s="1"/>
      <c r="JJL70" s="1"/>
      <c r="JJM70" s="1"/>
      <c r="JJN70" s="1"/>
      <c r="JJO70" s="1"/>
      <c r="JJP70" s="1"/>
      <c r="JJQ70" s="1"/>
      <c r="JJR70" s="1"/>
      <c r="JJS70" s="1"/>
      <c r="JJT70" s="1"/>
      <c r="JJU70" s="1"/>
      <c r="JJV70" s="1"/>
      <c r="JJW70" s="1"/>
      <c r="JJX70" s="1"/>
      <c r="JJY70" s="1"/>
      <c r="JJZ70" s="1"/>
      <c r="JKA70" s="1"/>
      <c r="JKB70" s="1"/>
      <c r="JKC70" s="1"/>
      <c r="JKD70" s="1"/>
      <c r="JKE70" s="1"/>
      <c r="JKF70" s="1"/>
      <c r="JKG70" s="1"/>
      <c r="JKH70" s="1"/>
      <c r="JKI70" s="1"/>
      <c r="JKJ70" s="1"/>
      <c r="JKK70" s="1"/>
      <c r="JKL70" s="1"/>
      <c r="JKM70" s="1"/>
      <c r="JKN70" s="1"/>
      <c r="JKO70" s="1"/>
      <c r="JKP70" s="1"/>
      <c r="JKQ70" s="1"/>
      <c r="JKR70" s="1"/>
      <c r="JKS70" s="1"/>
      <c r="JKT70" s="1"/>
      <c r="JKU70" s="1"/>
      <c r="JKV70" s="1"/>
      <c r="JKW70" s="1"/>
      <c r="JKX70" s="1"/>
      <c r="JKY70" s="1"/>
      <c r="JKZ70" s="1"/>
      <c r="JLA70" s="1"/>
      <c r="JLB70" s="1"/>
      <c r="JLC70" s="1"/>
      <c r="JLD70" s="1"/>
      <c r="JLE70" s="1"/>
      <c r="JLF70" s="1"/>
      <c r="JLG70" s="1"/>
      <c r="JLH70" s="1"/>
      <c r="JLI70" s="1"/>
      <c r="JLJ70" s="1"/>
      <c r="JLK70" s="1"/>
      <c r="JLL70" s="1"/>
      <c r="JLM70" s="1"/>
      <c r="JLN70" s="1"/>
      <c r="JLO70" s="1"/>
      <c r="JLP70" s="1"/>
      <c r="JLQ70" s="1"/>
      <c r="JLR70" s="1"/>
      <c r="JLS70" s="1"/>
      <c r="JLT70" s="1"/>
      <c r="JLU70" s="1"/>
      <c r="JLV70" s="1"/>
      <c r="JLW70" s="1"/>
      <c r="JLX70" s="1"/>
      <c r="JLY70" s="1"/>
      <c r="JLZ70" s="1"/>
      <c r="JMA70" s="1"/>
      <c r="JMB70" s="1"/>
      <c r="JMC70" s="1"/>
      <c r="JMD70" s="1"/>
      <c r="JME70" s="1"/>
      <c r="JMF70" s="1"/>
      <c r="JMG70" s="1"/>
      <c r="JMH70" s="1"/>
      <c r="JMI70" s="1"/>
      <c r="JMJ70" s="1"/>
      <c r="JMK70" s="1"/>
      <c r="JML70" s="1"/>
      <c r="JMM70" s="1"/>
      <c r="JMN70" s="1"/>
      <c r="JMO70" s="1"/>
      <c r="JMP70" s="1"/>
      <c r="JMQ70" s="1"/>
      <c r="JMR70" s="1"/>
      <c r="JMS70" s="1"/>
      <c r="JMT70" s="1"/>
      <c r="JMU70" s="1"/>
      <c r="JMV70" s="1"/>
      <c r="JMW70" s="1"/>
      <c r="JMX70" s="1"/>
      <c r="JMY70" s="1"/>
      <c r="JMZ70" s="1"/>
      <c r="JNA70" s="1"/>
      <c r="JNB70" s="1"/>
      <c r="JNC70" s="1"/>
      <c r="JND70" s="1"/>
      <c r="JNE70" s="1"/>
      <c r="JNF70" s="1"/>
      <c r="JNG70" s="1"/>
      <c r="JNH70" s="1"/>
      <c r="JNI70" s="1"/>
      <c r="JNJ70" s="1"/>
      <c r="JNK70" s="1"/>
      <c r="JNL70" s="1"/>
      <c r="JNM70" s="1"/>
      <c r="JNN70" s="1"/>
      <c r="JNO70" s="1"/>
      <c r="JNP70" s="1"/>
      <c r="JNQ70" s="1"/>
      <c r="JNR70" s="1"/>
      <c r="JNS70" s="1"/>
      <c r="JNT70" s="1"/>
      <c r="JNU70" s="1"/>
      <c r="JNV70" s="1"/>
      <c r="JNW70" s="1"/>
      <c r="JNX70" s="1"/>
      <c r="JNY70" s="1"/>
      <c r="JNZ70" s="1"/>
      <c r="JOA70" s="1"/>
      <c r="JOB70" s="1"/>
      <c r="JOC70" s="1"/>
      <c r="JOD70" s="1"/>
      <c r="JOE70" s="1"/>
      <c r="JOF70" s="1"/>
      <c r="JOG70" s="1"/>
      <c r="JOH70" s="1"/>
      <c r="JOI70" s="1"/>
      <c r="JOJ70" s="1"/>
      <c r="JOK70" s="1"/>
      <c r="JOL70" s="1"/>
      <c r="JOM70" s="1"/>
      <c r="JON70" s="1"/>
      <c r="JOO70" s="1"/>
      <c r="JOP70" s="1"/>
      <c r="JOQ70" s="1"/>
      <c r="JOR70" s="1"/>
      <c r="JOS70" s="1"/>
      <c r="JOT70" s="1"/>
      <c r="JOU70" s="1"/>
      <c r="JOV70" s="1"/>
      <c r="JOW70" s="1"/>
      <c r="JOX70" s="1"/>
      <c r="JOY70" s="1"/>
      <c r="JOZ70" s="1"/>
      <c r="JPA70" s="1"/>
      <c r="JPB70" s="1"/>
      <c r="JPC70" s="1"/>
      <c r="JPD70" s="1"/>
      <c r="JPE70" s="1"/>
      <c r="JPF70" s="1"/>
      <c r="JPG70" s="1"/>
      <c r="JPH70" s="1"/>
      <c r="JPI70" s="1"/>
      <c r="JPJ70" s="1"/>
      <c r="JPK70" s="1"/>
      <c r="JPL70" s="1"/>
      <c r="JPM70" s="1"/>
      <c r="JPN70" s="1"/>
      <c r="JPO70" s="1"/>
      <c r="JPP70" s="1"/>
      <c r="JPQ70" s="1"/>
      <c r="JPR70" s="1"/>
      <c r="JPS70" s="1"/>
      <c r="JPT70" s="1"/>
      <c r="JPU70" s="1"/>
      <c r="JPV70" s="1"/>
      <c r="JPW70" s="1"/>
      <c r="JPX70" s="1"/>
      <c r="JPY70" s="1"/>
      <c r="JPZ70" s="1"/>
      <c r="JQA70" s="1"/>
      <c r="JQB70" s="1"/>
      <c r="JQC70" s="1"/>
      <c r="JQD70" s="1"/>
      <c r="JQE70" s="1"/>
      <c r="JQF70" s="1"/>
      <c r="JQG70" s="1"/>
      <c r="JQH70" s="1"/>
      <c r="JQI70" s="1"/>
      <c r="JQJ70" s="1"/>
      <c r="JQK70" s="1"/>
      <c r="JQL70" s="1"/>
      <c r="JQM70" s="1"/>
      <c r="JQN70" s="1"/>
      <c r="JQO70" s="1"/>
      <c r="JQP70" s="1"/>
      <c r="JQQ70" s="1"/>
      <c r="JQR70" s="1"/>
      <c r="JQS70" s="1"/>
      <c r="JQT70" s="1"/>
      <c r="JQU70" s="1"/>
      <c r="JQV70" s="1"/>
      <c r="JQW70" s="1"/>
      <c r="JQX70" s="1"/>
      <c r="JQY70" s="1"/>
      <c r="JQZ70" s="1"/>
      <c r="JRA70" s="1"/>
      <c r="JRB70" s="1"/>
      <c r="JRC70" s="1"/>
      <c r="JRD70" s="1"/>
      <c r="JRE70" s="1"/>
      <c r="JRF70" s="1"/>
      <c r="JRG70" s="1"/>
      <c r="JRH70" s="1"/>
      <c r="JRI70" s="1"/>
      <c r="JRJ70" s="1"/>
      <c r="JRK70" s="1"/>
      <c r="JRL70" s="1"/>
      <c r="JRM70" s="1"/>
      <c r="JRN70" s="1"/>
      <c r="JRO70" s="1"/>
      <c r="JRP70" s="1"/>
      <c r="JRQ70" s="1"/>
      <c r="JRR70" s="1"/>
      <c r="JRS70" s="1"/>
      <c r="JRT70" s="1"/>
      <c r="JRU70" s="1"/>
      <c r="JRV70" s="1"/>
      <c r="JRW70" s="1"/>
      <c r="JRX70" s="1"/>
      <c r="JRY70" s="1"/>
      <c r="JRZ70" s="1"/>
      <c r="JSA70" s="1"/>
      <c r="JSB70" s="1"/>
      <c r="JSC70" s="1"/>
      <c r="JSD70" s="1"/>
      <c r="JSE70" s="1"/>
      <c r="JSF70" s="1"/>
      <c r="JSG70" s="1"/>
      <c r="JSH70" s="1"/>
      <c r="JSI70" s="1"/>
      <c r="JSJ70" s="1"/>
      <c r="JSK70" s="1"/>
      <c r="JSL70" s="1"/>
      <c r="JSM70" s="1"/>
      <c r="JSN70" s="1"/>
      <c r="JSO70" s="1"/>
      <c r="JSP70" s="1"/>
      <c r="JSQ70" s="1"/>
      <c r="JSR70" s="1"/>
      <c r="JSS70" s="1"/>
      <c r="JST70" s="1"/>
      <c r="JSU70" s="1"/>
      <c r="JSV70" s="1"/>
      <c r="JSW70" s="1"/>
      <c r="JSX70" s="1"/>
      <c r="JSY70" s="1"/>
      <c r="JSZ70" s="1"/>
      <c r="JTA70" s="1"/>
      <c r="JTB70" s="1"/>
      <c r="JTC70" s="1"/>
      <c r="JTD70" s="1"/>
      <c r="JTE70" s="1"/>
      <c r="JTF70" s="1"/>
      <c r="JTG70" s="1"/>
      <c r="JTH70" s="1"/>
      <c r="JTI70" s="1"/>
      <c r="JTJ70" s="1"/>
      <c r="JTK70" s="1"/>
      <c r="JTL70" s="1"/>
      <c r="JTM70" s="1"/>
      <c r="JTN70" s="1"/>
      <c r="JTO70" s="1"/>
      <c r="JTP70" s="1"/>
      <c r="JTQ70" s="1"/>
      <c r="JTR70" s="1"/>
      <c r="JTS70" s="1"/>
      <c r="JTT70" s="1"/>
      <c r="JTU70" s="1"/>
      <c r="JTV70" s="1"/>
      <c r="JTW70" s="1"/>
      <c r="JTX70" s="1"/>
      <c r="JTY70" s="1"/>
      <c r="JTZ70" s="1"/>
      <c r="JUA70" s="1"/>
      <c r="JUB70" s="1"/>
      <c r="JUC70" s="1"/>
      <c r="JUD70" s="1"/>
      <c r="JUE70" s="1"/>
      <c r="JUF70" s="1"/>
      <c r="JUG70" s="1"/>
      <c r="JUH70" s="1"/>
      <c r="JUI70" s="1"/>
      <c r="JUJ70" s="1"/>
      <c r="JUK70" s="1"/>
      <c r="JUL70" s="1"/>
      <c r="JUM70" s="1"/>
      <c r="JUN70" s="1"/>
      <c r="JUO70" s="1"/>
      <c r="JUP70" s="1"/>
      <c r="JUQ70" s="1"/>
      <c r="JUR70" s="1"/>
      <c r="JUS70" s="1"/>
      <c r="JUT70" s="1"/>
      <c r="JUU70" s="1"/>
      <c r="JUV70" s="1"/>
      <c r="JUW70" s="1"/>
      <c r="JUX70" s="1"/>
      <c r="JUY70" s="1"/>
      <c r="JUZ70" s="1"/>
      <c r="JVA70" s="1"/>
      <c r="JVB70" s="1"/>
      <c r="JVC70" s="1"/>
      <c r="JVD70" s="1"/>
      <c r="JVE70" s="1"/>
      <c r="JVF70" s="1"/>
      <c r="JVG70" s="1"/>
      <c r="JVH70" s="1"/>
      <c r="JVI70" s="1"/>
      <c r="JVJ70" s="1"/>
      <c r="JVK70" s="1"/>
      <c r="JVL70" s="1"/>
      <c r="JVM70" s="1"/>
      <c r="JVN70" s="1"/>
      <c r="JVO70" s="1"/>
      <c r="JVP70" s="1"/>
      <c r="JVQ70" s="1"/>
      <c r="JVR70" s="1"/>
      <c r="JVS70" s="1"/>
      <c r="JVT70" s="1"/>
      <c r="JVU70" s="1"/>
      <c r="JVV70" s="1"/>
      <c r="JVW70" s="1"/>
      <c r="JVX70" s="1"/>
      <c r="JVY70" s="1"/>
      <c r="JVZ70" s="1"/>
      <c r="JWA70" s="1"/>
      <c r="JWB70" s="1"/>
      <c r="JWC70" s="1"/>
      <c r="JWD70" s="1"/>
      <c r="JWE70" s="1"/>
      <c r="JWF70" s="1"/>
      <c r="JWG70" s="1"/>
      <c r="JWH70" s="1"/>
      <c r="JWI70" s="1"/>
      <c r="JWJ70" s="1"/>
      <c r="JWK70" s="1"/>
      <c r="JWL70" s="1"/>
      <c r="JWM70" s="1"/>
      <c r="JWN70" s="1"/>
      <c r="JWO70" s="1"/>
      <c r="JWP70" s="1"/>
      <c r="JWQ70" s="1"/>
      <c r="JWR70" s="1"/>
      <c r="JWS70" s="1"/>
      <c r="JWT70" s="1"/>
      <c r="JWU70" s="1"/>
      <c r="JWV70" s="1"/>
      <c r="JWW70" s="1"/>
      <c r="JWX70" s="1"/>
      <c r="JWY70" s="1"/>
      <c r="JWZ70" s="1"/>
      <c r="JXA70" s="1"/>
      <c r="JXB70" s="1"/>
      <c r="JXC70" s="1"/>
      <c r="JXD70" s="1"/>
      <c r="JXE70" s="1"/>
      <c r="JXF70" s="1"/>
      <c r="JXG70" s="1"/>
      <c r="JXH70" s="1"/>
      <c r="JXI70" s="1"/>
      <c r="JXJ70" s="1"/>
      <c r="JXK70" s="1"/>
      <c r="JXL70" s="1"/>
      <c r="JXM70" s="1"/>
      <c r="JXN70" s="1"/>
      <c r="JXO70" s="1"/>
      <c r="JXP70" s="1"/>
      <c r="JXQ70" s="1"/>
      <c r="JXR70" s="1"/>
      <c r="JXS70" s="1"/>
      <c r="JXT70" s="1"/>
      <c r="JXU70" s="1"/>
      <c r="JXV70" s="1"/>
      <c r="JXW70" s="1"/>
      <c r="JXX70" s="1"/>
      <c r="JXY70" s="1"/>
      <c r="JXZ70" s="1"/>
      <c r="JYA70" s="1"/>
      <c r="JYB70" s="1"/>
      <c r="JYC70" s="1"/>
      <c r="JYD70" s="1"/>
      <c r="JYE70" s="1"/>
      <c r="JYF70" s="1"/>
      <c r="JYG70" s="1"/>
      <c r="JYH70" s="1"/>
      <c r="JYI70" s="1"/>
      <c r="JYJ70" s="1"/>
      <c r="JYK70" s="1"/>
      <c r="JYL70" s="1"/>
      <c r="JYM70" s="1"/>
      <c r="JYN70" s="1"/>
      <c r="JYO70" s="1"/>
      <c r="JYP70" s="1"/>
      <c r="JYQ70" s="1"/>
      <c r="JYR70" s="1"/>
      <c r="JYS70" s="1"/>
      <c r="JYT70" s="1"/>
      <c r="JYU70" s="1"/>
      <c r="JYV70" s="1"/>
      <c r="JYW70" s="1"/>
      <c r="JYX70" s="1"/>
      <c r="JYY70" s="1"/>
      <c r="JYZ70" s="1"/>
      <c r="JZA70" s="1"/>
      <c r="JZB70" s="1"/>
      <c r="JZC70" s="1"/>
      <c r="JZD70" s="1"/>
      <c r="JZE70" s="1"/>
      <c r="JZF70" s="1"/>
      <c r="JZG70" s="1"/>
      <c r="JZH70" s="1"/>
      <c r="JZI70" s="1"/>
      <c r="JZJ70" s="1"/>
      <c r="JZK70" s="1"/>
      <c r="JZL70" s="1"/>
      <c r="JZM70" s="1"/>
      <c r="JZN70" s="1"/>
      <c r="JZO70" s="1"/>
      <c r="JZP70" s="1"/>
      <c r="JZQ70" s="1"/>
      <c r="JZR70" s="1"/>
      <c r="JZS70" s="1"/>
      <c r="JZT70" s="1"/>
      <c r="JZU70" s="1"/>
      <c r="JZV70" s="1"/>
      <c r="JZW70" s="1"/>
      <c r="JZX70" s="1"/>
      <c r="JZY70" s="1"/>
      <c r="JZZ70" s="1"/>
      <c r="KAA70" s="1"/>
      <c r="KAB70" s="1"/>
      <c r="KAC70" s="1"/>
      <c r="KAD70" s="1"/>
      <c r="KAE70" s="1"/>
      <c r="KAF70" s="1"/>
      <c r="KAG70" s="1"/>
      <c r="KAH70" s="1"/>
      <c r="KAI70" s="1"/>
      <c r="KAJ70" s="1"/>
      <c r="KAK70" s="1"/>
      <c r="KAL70" s="1"/>
      <c r="KAM70" s="1"/>
      <c r="KAN70" s="1"/>
      <c r="KAO70" s="1"/>
      <c r="KAP70" s="1"/>
      <c r="KAQ70" s="1"/>
      <c r="KAR70" s="1"/>
      <c r="KAS70" s="1"/>
      <c r="KAT70" s="1"/>
      <c r="KAU70" s="1"/>
      <c r="KAV70" s="1"/>
      <c r="KAW70" s="1"/>
      <c r="KAX70" s="1"/>
      <c r="KAY70" s="1"/>
      <c r="KAZ70" s="1"/>
      <c r="KBA70" s="1"/>
      <c r="KBB70" s="1"/>
      <c r="KBC70" s="1"/>
      <c r="KBD70" s="1"/>
      <c r="KBE70" s="1"/>
      <c r="KBF70" s="1"/>
      <c r="KBG70" s="1"/>
      <c r="KBH70" s="1"/>
      <c r="KBI70" s="1"/>
      <c r="KBJ70" s="1"/>
      <c r="KBK70" s="1"/>
      <c r="KBL70" s="1"/>
      <c r="KBM70" s="1"/>
      <c r="KBN70" s="1"/>
      <c r="KBO70" s="1"/>
      <c r="KBP70" s="1"/>
      <c r="KBQ70" s="1"/>
      <c r="KBR70" s="1"/>
      <c r="KBS70" s="1"/>
      <c r="KBT70" s="1"/>
      <c r="KBU70" s="1"/>
      <c r="KBV70" s="1"/>
      <c r="KBW70" s="1"/>
      <c r="KBX70" s="1"/>
      <c r="KBY70" s="1"/>
      <c r="KBZ70" s="1"/>
      <c r="KCA70" s="1"/>
      <c r="KCB70" s="1"/>
      <c r="KCC70" s="1"/>
      <c r="KCD70" s="1"/>
      <c r="KCE70" s="1"/>
      <c r="KCF70" s="1"/>
      <c r="KCG70" s="1"/>
      <c r="KCH70" s="1"/>
      <c r="KCI70" s="1"/>
      <c r="KCJ70" s="1"/>
      <c r="KCK70" s="1"/>
      <c r="KCL70" s="1"/>
      <c r="KCM70" s="1"/>
      <c r="KCN70" s="1"/>
      <c r="KCO70" s="1"/>
      <c r="KCP70" s="1"/>
      <c r="KCQ70" s="1"/>
      <c r="KCR70" s="1"/>
      <c r="KCS70" s="1"/>
      <c r="KCT70" s="1"/>
      <c r="KCU70" s="1"/>
      <c r="KCV70" s="1"/>
      <c r="KCW70" s="1"/>
      <c r="KCX70" s="1"/>
      <c r="KCY70" s="1"/>
      <c r="KCZ70" s="1"/>
      <c r="KDA70" s="1"/>
      <c r="KDB70" s="1"/>
      <c r="KDC70" s="1"/>
      <c r="KDD70" s="1"/>
      <c r="KDE70" s="1"/>
      <c r="KDF70" s="1"/>
      <c r="KDG70" s="1"/>
      <c r="KDH70" s="1"/>
      <c r="KDI70" s="1"/>
      <c r="KDJ70" s="1"/>
      <c r="KDK70" s="1"/>
      <c r="KDL70" s="1"/>
      <c r="KDM70" s="1"/>
      <c r="KDN70" s="1"/>
      <c r="KDO70" s="1"/>
      <c r="KDP70" s="1"/>
      <c r="KDQ70" s="1"/>
      <c r="KDR70" s="1"/>
      <c r="KDS70" s="1"/>
      <c r="KDT70" s="1"/>
      <c r="KDU70" s="1"/>
      <c r="KDV70" s="1"/>
      <c r="KDW70" s="1"/>
      <c r="KDX70" s="1"/>
      <c r="KDY70" s="1"/>
      <c r="KDZ70" s="1"/>
      <c r="KEA70" s="1"/>
      <c r="KEB70" s="1"/>
      <c r="KEC70" s="1"/>
      <c r="KED70" s="1"/>
      <c r="KEE70" s="1"/>
      <c r="KEF70" s="1"/>
      <c r="KEG70" s="1"/>
      <c r="KEH70" s="1"/>
      <c r="KEI70" s="1"/>
      <c r="KEJ70" s="1"/>
      <c r="KEK70" s="1"/>
      <c r="KEL70" s="1"/>
      <c r="KEM70" s="1"/>
      <c r="KEN70" s="1"/>
      <c r="KEO70" s="1"/>
      <c r="KEP70" s="1"/>
      <c r="KEQ70" s="1"/>
      <c r="KER70" s="1"/>
      <c r="KES70" s="1"/>
      <c r="KET70" s="1"/>
      <c r="KEU70" s="1"/>
      <c r="KEV70" s="1"/>
      <c r="KEW70" s="1"/>
      <c r="KEX70" s="1"/>
      <c r="KEY70" s="1"/>
      <c r="KEZ70" s="1"/>
      <c r="KFA70" s="1"/>
      <c r="KFB70" s="1"/>
      <c r="KFC70" s="1"/>
      <c r="KFD70" s="1"/>
      <c r="KFE70" s="1"/>
      <c r="KFF70" s="1"/>
      <c r="KFG70" s="1"/>
      <c r="KFH70" s="1"/>
      <c r="KFI70" s="1"/>
      <c r="KFJ70" s="1"/>
      <c r="KFK70" s="1"/>
      <c r="KFL70" s="1"/>
      <c r="KFM70" s="1"/>
      <c r="KFN70" s="1"/>
      <c r="KFO70" s="1"/>
      <c r="KFP70" s="1"/>
      <c r="KFQ70" s="1"/>
      <c r="KFR70" s="1"/>
      <c r="KFS70" s="1"/>
      <c r="KFT70" s="1"/>
      <c r="KFU70" s="1"/>
      <c r="KFV70" s="1"/>
      <c r="KFW70" s="1"/>
      <c r="KFX70" s="1"/>
      <c r="KFY70" s="1"/>
      <c r="KFZ70" s="1"/>
      <c r="KGA70" s="1"/>
      <c r="KGB70" s="1"/>
      <c r="KGC70" s="1"/>
      <c r="KGD70" s="1"/>
      <c r="KGE70" s="1"/>
      <c r="KGF70" s="1"/>
      <c r="KGG70" s="1"/>
      <c r="KGH70" s="1"/>
      <c r="KGI70" s="1"/>
      <c r="KGJ70" s="1"/>
      <c r="KGK70" s="1"/>
      <c r="KGL70" s="1"/>
      <c r="KGM70" s="1"/>
      <c r="KGN70" s="1"/>
      <c r="KGO70" s="1"/>
      <c r="KGP70" s="1"/>
      <c r="KGQ70" s="1"/>
      <c r="KGR70" s="1"/>
      <c r="KGS70" s="1"/>
      <c r="KGT70" s="1"/>
      <c r="KGU70" s="1"/>
      <c r="KGV70" s="1"/>
      <c r="KGW70" s="1"/>
      <c r="KGX70" s="1"/>
      <c r="KGY70" s="1"/>
      <c r="KGZ70" s="1"/>
      <c r="KHA70" s="1"/>
      <c r="KHB70" s="1"/>
      <c r="KHC70" s="1"/>
      <c r="KHD70" s="1"/>
      <c r="KHE70" s="1"/>
      <c r="KHF70" s="1"/>
      <c r="KHG70" s="1"/>
      <c r="KHH70" s="1"/>
      <c r="KHI70" s="1"/>
      <c r="KHJ70" s="1"/>
      <c r="KHK70" s="1"/>
      <c r="KHL70" s="1"/>
      <c r="KHM70" s="1"/>
      <c r="KHN70" s="1"/>
      <c r="KHO70" s="1"/>
      <c r="KHP70" s="1"/>
      <c r="KHQ70" s="1"/>
      <c r="KHR70" s="1"/>
      <c r="KHS70" s="1"/>
      <c r="KHT70" s="1"/>
      <c r="KHU70" s="1"/>
      <c r="KHV70" s="1"/>
      <c r="KHW70" s="1"/>
      <c r="KHX70" s="1"/>
      <c r="KHY70" s="1"/>
      <c r="KHZ70" s="1"/>
      <c r="KIA70" s="1"/>
      <c r="KIB70" s="1"/>
      <c r="KIC70" s="1"/>
      <c r="KID70" s="1"/>
      <c r="KIE70" s="1"/>
      <c r="KIF70" s="1"/>
      <c r="KIG70" s="1"/>
      <c r="KIH70" s="1"/>
      <c r="KII70" s="1"/>
      <c r="KIJ70" s="1"/>
      <c r="KIK70" s="1"/>
      <c r="KIL70" s="1"/>
      <c r="KIM70" s="1"/>
      <c r="KIN70" s="1"/>
      <c r="KIO70" s="1"/>
      <c r="KIP70" s="1"/>
      <c r="KIQ70" s="1"/>
      <c r="KIR70" s="1"/>
      <c r="KIS70" s="1"/>
      <c r="KIT70" s="1"/>
      <c r="KIU70" s="1"/>
      <c r="KIV70" s="1"/>
      <c r="KIW70" s="1"/>
      <c r="KIX70" s="1"/>
      <c r="KIY70" s="1"/>
      <c r="KIZ70" s="1"/>
      <c r="KJA70" s="1"/>
      <c r="KJB70" s="1"/>
      <c r="KJC70" s="1"/>
      <c r="KJD70" s="1"/>
      <c r="KJE70" s="1"/>
      <c r="KJF70" s="1"/>
      <c r="KJG70" s="1"/>
      <c r="KJH70" s="1"/>
      <c r="KJI70" s="1"/>
      <c r="KJJ70" s="1"/>
      <c r="KJK70" s="1"/>
      <c r="KJL70" s="1"/>
      <c r="KJM70" s="1"/>
      <c r="KJN70" s="1"/>
      <c r="KJO70" s="1"/>
      <c r="KJP70" s="1"/>
      <c r="KJQ70" s="1"/>
      <c r="KJR70" s="1"/>
      <c r="KJS70" s="1"/>
      <c r="KJT70" s="1"/>
      <c r="KJU70" s="1"/>
      <c r="KJV70" s="1"/>
      <c r="KJW70" s="1"/>
      <c r="KJX70" s="1"/>
      <c r="KJY70" s="1"/>
      <c r="KJZ70" s="1"/>
      <c r="KKA70" s="1"/>
      <c r="KKB70" s="1"/>
      <c r="KKC70" s="1"/>
      <c r="KKD70" s="1"/>
      <c r="KKE70" s="1"/>
      <c r="KKF70" s="1"/>
      <c r="KKG70" s="1"/>
      <c r="KKH70" s="1"/>
      <c r="KKI70" s="1"/>
      <c r="KKJ70" s="1"/>
      <c r="KKK70" s="1"/>
      <c r="KKL70" s="1"/>
      <c r="KKM70" s="1"/>
      <c r="KKN70" s="1"/>
      <c r="KKO70" s="1"/>
      <c r="KKP70" s="1"/>
      <c r="KKQ70" s="1"/>
      <c r="KKR70" s="1"/>
      <c r="KKS70" s="1"/>
      <c r="KKT70" s="1"/>
      <c r="KKU70" s="1"/>
      <c r="KKV70" s="1"/>
      <c r="KKW70" s="1"/>
      <c r="KKX70" s="1"/>
      <c r="KKY70" s="1"/>
      <c r="KKZ70" s="1"/>
      <c r="KLA70" s="1"/>
      <c r="KLB70" s="1"/>
      <c r="KLC70" s="1"/>
      <c r="KLD70" s="1"/>
      <c r="KLE70" s="1"/>
      <c r="KLF70" s="1"/>
      <c r="KLG70" s="1"/>
      <c r="KLH70" s="1"/>
      <c r="KLI70" s="1"/>
      <c r="KLJ70" s="1"/>
      <c r="KLK70" s="1"/>
      <c r="KLL70" s="1"/>
      <c r="KLM70" s="1"/>
      <c r="KLN70" s="1"/>
      <c r="KLO70" s="1"/>
      <c r="KLP70" s="1"/>
      <c r="KLQ70" s="1"/>
      <c r="KLR70" s="1"/>
      <c r="KLS70" s="1"/>
      <c r="KLT70" s="1"/>
      <c r="KLU70" s="1"/>
      <c r="KLV70" s="1"/>
      <c r="KLW70" s="1"/>
      <c r="KLX70" s="1"/>
      <c r="KLY70" s="1"/>
      <c r="KLZ70" s="1"/>
      <c r="KMA70" s="1"/>
      <c r="KMB70" s="1"/>
      <c r="KMC70" s="1"/>
      <c r="KMD70" s="1"/>
      <c r="KME70" s="1"/>
      <c r="KMF70" s="1"/>
      <c r="KMG70" s="1"/>
      <c r="KMH70" s="1"/>
      <c r="KMI70" s="1"/>
      <c r="KMJ70" s="1"/>
      <c r="KMK70" s="1"/>
      <c r="KML70" s="1"/>
      <c r="KMM70" s="1"/>
      <c r="KMN70" s="1"/>
      <c r="KMO70" s="1"/>
      <c r="KMP70" s="1"/>
      <c r="KMQ70" s="1"/>
      <c r="KMR70" s="1"/>
      <c r="KMS70" s="1"/>
      <c r="KMT70" s="1"/>
      <c r="KMU70" s="1"/>
      <c r="KMV70" s="1"/>
      <c r="KMW70" s="1"/>
      <c r="KMX70" s="1"/>
      <c r="KMY70" s="1"/>
      <c r="KMZ70" s="1"/>
      <c r="KNA70" s="1"/>
      <c r="KNB70" s="1"/>
      <c r="KNC70" s="1"/>
      <c r="KND70" s="1"/>
      <c r="KNE70" s="1"/>
      <c r="KNF70" s="1"/>
      <c r="KNG70" s="1"/>
      <c r="KNH70" s="1"/>
      <c r="KNI70" s="1"/>
      <c r="KNJ70" s="1"/>
      <c r="KNK70" s="1"/>
      <c r="KNL70" s="1"/>
      <c r="KNM70" s="1"/>
      <c r="KNN70" s="1"/>
      <c r="KNO70" s="1"/>
      <c r="KNP70" s="1"/>
      <c r="KNQ70" s="1"/>
      <c r="KNR70" s="1"/>
      <c r="KNS70" s="1"/>
      <c r="KNT70" s="1"/>
      <c r="KNU70" s="1"/>
      <c r="KNV70" s="1"/>
      <c r="KNW70" s="1"/>
      <c r="KNX70" s="1"/>
      <c r="KNY70" s="1"/>
      <c r="KNZ70" s="1"/>
      <c r="KOA70" s="1"/>
      <c r="KOB70" s="1"/>
      <c r="KOC70" s="1"/>
      <c r="KOD70" s="1"/>
      <c r="KOE70" s="1"/>
      <c r="KOF70" s="1"/>
      <c r="KOG70" s="1"/>
      <c r="KOH70" s="1"/>
      <c r="KOI70" s="1"/>
      <c r="KOJ70" s="1"/>
      <c r="KOK70" s="1"/>
      <c r="KOL70" s="1"/>
      <c r="KOM70" s="1"/>
      <c r="KON70" s="1"/>
      <c r="KOO70" s="1"/>
      <c r="KOP70" s="1"/>
      <c r="KOQ70" s="1"/>
      <c r="KOR70" s="1"/>
      <c r="KOS70" s="1"/>
      <c r="KOT70" s="1"/>
      <c r="KOU70" s="1"/>
      <c r="KOV70" s="1"/>
      <c r="KOW70" s="1"/>
      <c r="KOX70" s="1"/>
      <c r="KOY70" s="1"/>
      <c r="KOZ70" s="1"/>
      <c r="KPA70" s="1"/>
      <c r="KPB70" s="1"/>
      <c r="KPC70" s="1"/>
      <c r="KPD70" s="1"/>
      <c r="KPE70" s="1"/>
      <c r="KPF70" s="1"/>
      <c r="KPG70" s="1"/>
      <c r="KPH70" s="1"/>
      <c r="KPI70" s="1"/>
      <c r="KPJ70" s="1"/>
      <c r="KPK70" s="1"/>
      <c r="KPL70" s="1"/>
      <c r="KPM70" s="1"/>
      <c r="KPN70" s="1"/>
      <c r="KPO70" s="1"/>
      <c r="KPP70" s="1"/>
      <c r="KPQ70" s="1"/>
      <c r="KPR70" s="1"/>
      <c r="KPS70" s="1"/>
      <c r="KPT70" s="1"/>
      <c r="KPU70" s="1"/>
      <c r="KPV70" s="1"/>
      <c r="KPW70" s="1"/>
      <c r="KPX70" s="1"/>
      <c r="KPY70" s="1"/>
      <c r="KPZ70" s="1"/>
      <c r="KQA70" s="1"/>
      <c r="KQB70" s="1"/>
      <c r="KQC70" s="1"/>
      <c r="KQD70" s="1"/>
      <c r="KQE70" s="1"/>
      <c r="KQF70" s="1"/>
      <c r="KQG70" s="1"/>
      <c r="KQH70" s="1"/>
      <c r="KQI70" s="1"/>
      <c r="KQJ70" s="1"/>
      <c r="KQK70" s="1"/>
      <c r="KQL70" s="1"/>
      <c r="KQM70" s="1"/>
      <c r="KQN70" s="1"/>
      <c r="KQO70" s="1"/>
      <c r="KQP70" s="1"/>
      <c r="KQQ70" s="1"/>
      <c r="KQR70" s="1"/>
      <c r="KQS70" s="1"/>
      <c r="KQT70" s="1"/>
      <c r="KQU70" s="1"/>
      <c r="KQV70" s="1"/>
      <c r="KQW70" s="1"/>
      <c r="KQX70" s="1"/>
      <c r="KQY70" s="1"/>
      <c r="KQZ70" s="1"/>
      <c r="KRA70" s="1"/>
      <c r="KRB70" s="1"/>
      <c r="KRC70" s="1"/>
      <c r="KRD70" s="1"/>
      <c r="KRE70" s="1"/>
      <c r="KRF70" s="1"/>
      <c r="KRG70" s="1"/>
      <c r="KRH70" s="1"/>
      <c r="KRI70" s="1"/>
      <c r="KRJ70" s="1"/>
      <c r="KRK70" s="1"/>
      <c r="KRL70" s="1"/>
      <c r="KRM70" s="1"/>
      <c r="KRN70" s="1"/>
      <c r="KRO70" s="1"/>
      <c r="KRP70" s="1"/>
      <c r="KRQ70" s="1"/>
      <c r="KRR70" s="1"/>
      <c r="KRS70" s="1"/>
      <c r="KRT70" s="1"/>
      <c r="KRU70" s="1"/>
      <c r="KRV70" s="1"/>
      <c r="KRW70" s="1"/>
      <c r="KRX70" s="1"/>
      <c r="KRY70" s="1"/>
      <c r="KRZ70" s="1"/>
      <c r="KSA70" s="1"/>
      <c r="KSB70" s="1"/>
      <c r="KSC70" s="1"/>
      <c r="KSD70" s="1"/>
      <c r="KSE70" s="1"/>
      <c r="KSF70" s="1"/>
      <c r="KSG70" s="1"/>
      <c r="KSH70" s="1"/>
      <c r="KSI70" s="1"/>
      <c r="KSJ70" s="1"/>
      <c r="KSK70" s="1"/>
      <c r="KSL70" s="1"/>
      <c r="KSM70" s="1"/>
      <c r="KSN70" s="1"/>
      <c r="KSO70" s="1"/>
      <c r="KSP70" s="1"/>
      <c r="KSQ70" s="1"/>
      <c r="KSR70" s="1"/>
      <c r="KSS70" s="1"/>
      <c r="KST70" s="1"/>
      <c r="KSU70" s="1"/>
      <c r="KSV70" s="1"/>
      <c r="KSW70" s="1"/>
      <c r="KSX70" s="1"/>
      <c r="KSY70" s="1"/>
      <c r="KSZ70" s="1"/>
      <c r="KTA70" s="1"/>
      <c r="KTB70" s="1"/>
      <c r="KTC70" s="1"/>
      <c r="KTD70" s="1"/>
      <c r="KTE70" s="1"/>
      <c r="KTF70" s="1"/>
      <c r="KTG70" s="1"/>
      <c r="KTH70" s="1"/>
      <c r="KTI70" s="1"/>
      <c r="KTJ70" s="1"/>
      <c r="KTK70" s="1"/>
      <c r="KTL70" s="1"/>
      <c r="KTM70" s="1"/>
      <c r="KTN70" s="1"/>
      <c r="KTO70" s="1"/>
      <c r="KTP70" s="1"/>
      <c r="KTQ70" s="1"/>
      <c r="KTR70" s="1"/>
      <c r="KTS70" s="1"/>
      <c r="KTT70" s="1"/>
      <c r="KTU70" s="1"/>
      <c r="KTV70" s="1"/>
      <c r="KTW70" s="1"/>
      <c r="KTX70" s="1"/>
      <c r="KTY70" s="1"/>
      <c r="KTZ70" s="1"/>
      <c r="KUA70" s="1"/>
      <c r="KUB70" s="1"/>
      <c r="KUC70" s="1"/>
      <c r="KUD70" s="1"/>
      <c r="KUE70" s="1"/>
      <c r="KUF70" s="1"/>
      <c r="KUG70" s="1"/>
      <c r="KUH70" s="1"/>
      <c r="KUI70" s="1"/>
      <c r="KUJ70" s="1"/>
      <c r="KUK70" s="1"/>
      <c r="KUL70" s="1"/>
      <c r="KUM70" s="1"/>
      <c r="KUN70" s="1"/>
      <c r="KUO70" s="1"/>
      <c r="KUP70" s="1"/>
      <c r="KUQ70" s="1"/>
      <c r="KUR70" s="1"/>
      <c r="KUS70" s="1"/>
      <c r="KUT70" s="1"/>
      <c r="KUU70" s="1"/>
      <c r="KUV70" s="1"/>
      <c r="KUW70" s="1"/>
      <c r="KUX70" s="1"/>
      <c r="KUY70" s="1"/>
      <c r="KUZ70" s="1"/>
      <c r="KVA70" s="1"/>
      <c r="KVB70" s="1"/>
      <c r="KVC70" s="1"/>
      <c r="KVD70" s="1"/>
      <c r="KVE70" s="1"/>
      <c r="KVF70" s="1"/>
      <c r="KVG70" s="1"/>
      <c r="KVH70" s="1"/>
      <c r="KVI70" s="1"/>
      <c r="KVJ70" s="1"/>
      <c r="KVK70" s="1"/>
      <c r="KVL70" s="1"/>
      <c r="KVM70" s="1"/>
      <c r="KVN70" s="1"/>
      <c r="KVO70" s="1"/>
      <c r="KVP70" s="1"/>
      <c r="KVQ70" s="1"/>
      <c r="KVR70" s="1"/>
      <c r="KVS70" s="1"/>
      <c r="KVT70" s="1"/>
      <c r="KVU70" s="1"/>
      <c r="KVV70" s="1"/>
      <c r="KVW70" s="1"/>
      <c r="KVX70" s="1"/>
      <c r="KVY70" s="1"/>
      <c r="KVZ70" s="1"/>
      <c r="KWA70" s="1"/>
      <c r="KWB70" s="1"/>
      <c r="KWC70" s="1"/>
      <c r="KWD70" s="1"/>
      <c r="KWE70" s="1"/>
      <c r="KWF70" s="1"/>
      <c r="KWG70" s="1"/>
      <c r="KWH70" s="1"/>
      <c r="KWI70" s="1"/>
      <c r="KWJ70" s="1"/>
      <c r="KWK70" s="1"/>
      <c r="KWL70" s="1"/>
      <c r="KWM70" s="1"/>
      <c r="KWN70" s="1"/>
      <c r="KWO70" s="1"/>
      <c r="KWP70" s="1"/>
      <c r="KWQ70" s="1"/>
      <c r="KWR70" s="1"/>
      <c r="KWS70" s="1"/>
      <c r="KWT70" s="1"/>
      <c r="KWU70" s="1"/>
      <c r="KWV70" s="1"/>
      <c r="KWW70" s="1"/>
      <c r="KWX70" s="1"/>
      <c r="KWY70" s="1"/>
      <c r="KWZ70" s="1"/>
      <c r="KXA70" s="1"/>
      <c r="KXB70" s="1"/>
      <c r="KXC70" s="1"/>
      <c r="KXD70" s="1"/>
      <c r="KXE70" s="1"/>
      <c r="KXF70" s="1"/>
      <c r="KXG70" s="1"/>
      <c r="KXH70" s="1"/>
      <c r="KXI70" s="1"/>
      <c r="KXJ70" s="1"/>
      <c r="KXK70" s="1"/>
      <c r="KXL70" s="1"/>
      <c r="KXM70" s="1"/>
      <c r="KXN70" s="1"/>
      <c r="KXO70" s="1"/>
      <c r="KXP70" s="1"/>
      <c r="KXQ70" s="1"/>
      <c r="KXR70" s="1"/>
      <c r="KXS70" s="1"/>
      <c r="KXT70" s="1"/>
      <c r="KXU70" s="1"/>
      <c r="KXV70" s="1"/>
      <c r="KXW70" s="1"/>
      <c r="KXX70" s="1"/>
      <c r="KXY70" s="1"/>
      <c r="KXZ70" s="1"/>
      <c r="KYA70" s="1"/>
      <c r="KYB70" s="1"/>
      <c r="KYC70" s="1"/>
      <c r="KYD70" s="1"/>
      <c r="KYE70" s="1"/>
      <c r="KYF70" s="1"/>
      <c r="KYG70" s="1"/>
      <c r="KYH70" s="1"/>
      <c r="KYI70" s="1"/>
      <c r="KYJ70" s="1"/>
      <c r="KYK70" s="1"/>
      <c r="KYL70" s="1"/>
      <c r="KYM70" s="1"/>
      <c r="KYN70" s="1"/>
      <c r="KYO70" s="1"/>
      <c r="KYP70" s="1"/>
      <c r="KYQ70" s="1"/>
      <c r="KYR70" s="1"/>
      <c r="KYS70" s="1"/>
      <c r="KYT70" s="1"/>
      <c r="KYU70" s="1"/>
      <c r="KYV70" s="1"/>
      <c r="KYW70" s="1"/>
      <c r="KYX70" s="1"/>
      <c r="KYY70" s="1"/>
      <c r="KYZ70" s="1"/>
      <c r="KZA70" s="1"/>
      <c r="KZB70" s="1"/>
      <c r="KZC70" s="1"/>
      <c r="KZD70" s="1"/>
      <c r="KZE70" s="1"/>
      <c r="KZF70" s="1"/>
      <c r="KZG70" s="1"/>
      <c r="KZH70" s="1"/>
      <c r="KZI70" s="1"/>
      <c r="KZJ70" s="1"/>
      <c r="KZK70" s="1"/>
      <c r="KZL70" s="1"/>
      <c r="KZM70" s="1"/>
      <c r="KZN70" s="1"/>
      <c r="KZO70" s="1"/>
      <c r="KZP70" s="1"/>
      <c r="KZQ70" s="1"/>
      <c r="KZR70" s="1"/>
      <c r="KZS70" s="1"/>
      <c r="KZT70" s="1"/>
      <c r="KZU70" s="1"/>
      <c r="KZV70" s="1"/>
      <c r="KZW70" s="1"/>
      <c r="KZX70" s="1"/>
      <c r="KZY70" s="1"/>
      <c r="KZZ70" s="1"/>
      <c r="LAA70" s="1"/>
      <c r="LAB70" s="1"/>
      <c r="LAC70" s="1"/>
      <c r="LAD70" s="1"/>
      <c r="LAE70" s="1"/>
      <c r="LAF70" s="1"/>
      <c r="LAG70" s="1"/>
      <c r="LAH70" s="1"/>
      <c r="LAI70" s="1"/>
      <c r="LAJ70" s="1"/>
      <c r="LAK70" s="1"/>
      <c r="LAL70" s="1"/>
      <c r="LAM70" s="1"/>
      <c r="LAN70" s="1"/>
      <c r="LAO70" s="1"/>
      <c r="LAP70" s="1"/>
      <c r="LAQ70" s="1"/>
      <c r="LAR70" s="1"/>
      <c r="LAS70" s="1"/>
      <c r="LAT70" s="1"/>
      <c r="LAU70" s="1"/>
      <c r="LAV70" s="1"/>
      <c r="LAW70" s="1"/>
      <c r="LAX70" s="1"/>
      <c r="LAY70" s="1"/>
      <c r="LAZ70" s="1"/>
      <c r="LBA70" s="1"/>
      <c r="LBB70" s="1"/>
      <c r="LBC70" s="1"/>
      <c r="LBD70" s="1"/>
      <c r="LBE70" s="1"/>
      <c r="LBF70" s="1"/>
      <c r="LBG70" s="1"/>
      <c r="LBH70" s="1"/>
      <c r="LBI70" s="1"/>
      <c r="LBJ70" s="1"/>
      <c r="LBK70" s="1"/>
      <c r="LBL70" s="1"/>
      <c r="LBM70" s="1"/>
      <c r="LBN70" s="1"/>
      <c r="LBO70" s="1"/>
      <c r="LBP70" s="1"/>
      <c r="LBQ70" s="1"/>
      <c r="LBR70" s="1"/>
      <c r="LBS70" s="1"/>
      <c r="LBT70" s="1"/>
      <c r="LBU70" s="1"/>
      <c r="LBV70" s="1"/>
      <c r="LBW70" s="1"/>
      <c r="LBX70" s="1"/>
      <c r="LBY70" s="1"/>
      <c r="LBZ70" s="1"/>
      <c r="LCA70" s="1"/>
      <c r="LCB70" s="1"/>
      <c r="LCC70" s="1"/>
      <c r="LCD70" s="1"/>
      <c r="LCE70" s="1"/>
      <c r="LCF70" s="1"/>
      <c r="LCG70" s="1"/>
      <c r="LCH70" s="1"/>
      <c r="LCI70" s="1"/>
      <c r="LCJ70" s="1"/>
      <c r="LCK70" s="1"/>
      <c r="LCL70" s="1"/>
      <c r="LCM70" s="1"/>
      <c r="LCN70" s="1"/>
      <c r="LCO70" s="1"/>
      <c r="LCP70" s="1"/>
      <c r="LCQ70" s="1"/>
      <c r="LCR70" s="1"/>
      <c r="LCS70" s="1"/>
      <c r="LCT70" s="1"/>
      <c r="LCU70" s="1"/>
      <c r="LCV70" s="1"/>
      <c r="LCW70" s="1"/>
      <c r="LCX70" s="1"/>
      <c r="LCY70" s="1"/>
      <c r="LCZ70" s="1"/>
      <c r="LDA70" s="1"/>
      <c r="LDB70" s="1"/>
      <c r="LDC70" s="1"/>
      <c r="LDD70" s="1"/>
      <c r="LDE70" s="1"/>
      <c r="LDF70" s="1"/>
      <c r="LDG70" s="1"/>
      <c r="LDH70" s="1"/>
      <c r="LDI70" s="1"/>
      <c r="LDJ70" s="1"/>
      <c r="LDK70" s="1"/>
      <c r="LDL70" s="1"/>
      <c r="LDM70" s="1"/>
      <c r="LDN70" s="1"/>
      <c r="LDO70" s="1"/>
      <c r="LDP70" s="1"/>
      <c r="LDQ70" s="1"/>
      <c r="LDR70" s="1"/>
      <c r="LDS70" s="1"/>
      <c r="LDT70" s="1"/>
      <c r="LDU70" s="1"/>
      <c r="LDV70" s="1"/>
      <c r="LDW70" s="1"/>
      <c r="LDX70" s="1"/>
      <c r="LDY70" s="1"/>
      <c r="LDZ70" s="1"/>
      <c r="LEA70" s="1"/>
      <c r="LEB70" s="1"/>
      <c r="LEC70" s="1"/>
      <c r="LED70" s="1"/>
      <c r="LEE70" s="1"/>
      <c r="LEF70" s="1"/>
      <c r="LEG70" s="1"/>
      <c r="LEH70" s="1"/>
      <c r="LEI70" s="1"/>
      <c r="LEJ70" s="1"/>
      <c r="LEK70" s="1"/>
      <c r="LEL70" s="1"/>
      <c r="LEM70" s="1"/>
      <c r="LEN70" s="1"/>
      <c r="LEO70" s="1"/>
      <c r="LEP70" s="1"/>
      <c r="LEQ70" s="1"/>
      <c r="LER70" s="1"/>
      <c r="LES70" s="1"/>
      <c r="LET70" s="1"/>
      <c r="LEU70" s="1"/>
      <c r="LEV70" s="1"/>
      <c r="LEW70" s="1"/>
      <c r="LEX70" s="1"/>
      <c r="LEY70" s="1"/>
      <c r="LEZ70" s="1"/>
      <c r="LFA70" s="1"/>
      <c r="LFB70" s="1"/>
      <c r="LFC70" s="1"/>
      <c r="LFD70" s="1"/>
      <c r="LFE70" s="1"/>
      <c r="LFF70" s="1"/>
      <c r="LFG70" s="1"/>
      <c r="LFH70" s="1"/>
      <c r="LFI70" s="1"/>
      <c r="LFJ70" s="1"/>
      <c r="LFK70" s="1"/>
      <c r="LFL70" s="1"/>
      <c r="LFM70" s="1"/>
      <c r="LFN70" s="1"/>
      <c r="LFO70" s="1"/>
      <c r="LFP70" s="1"/>
      <c r="LFQ70" s="1"/>
      <c r="LFR70" s="1"/>
      <c r="LFS70" s="1"/>
      <c r="LFT70" s="1"/>
      <c r="LFU70" s="1"/>
      <c r="LFV70" s="1"/>
      <c r="LFW70" s="1"/>
      <c r="LFX70" s="1"/>
      <c r="LFY70" s="1"/>
      <c r="LFZ70" s="1"/>
      <c r="LGA70" s="1"/>
      <c r="LGB70" s="1"/>
      <c r="LGC70" s="1"/>
      <c r="LGD70" s="1"/>
      <c r="LGE70" s="1"/>
      <c r="LGF70" s="1"/>
      <c r="LGG70" s="1"/>
      <c r="LGH70" s="1"/>
      <c r="LGI70" s="1"/>
      <c r="LGJ70" s="1"/>
      <c r="LGK70" s="1"/>
      <c r="LGL70" s="1"/>
      <c r="LGM70" s="1"/>
      <c r="LGN70" s="1"/>
      <c r="LGO70" s="1"/>
      <c r="LGP70" s="1"/>
      <c r="LGQ70" s="1"/>
      <c r="LGR70" s="1"/>
      <c r="LGS70" s="1"/>
      <c r="LGT70" s="1"/>
      <c r="LGU70" s="1"/>
      <c r="LGV70" s="1"/>
      <c r="LGW70" s="1"/>
      <c r="LGX70" s="1"/>
      <c r="LGY70" s="1"/>
      <c r="LGZ70" s="1"/>
      <c r="LHA70" s="1"/>
      <c r="LHB70" s="1"/>
      <c r="LHC70" s="1"/>
      <c r="LHD70" s="1"/>
      <c r="LHE70" s="1"/>
      <c r="LHF70" s="1"/>
      <c r="LHG70" s="1"/>
      <c r="LHH70" s="1"/>
      <c r="LHI70" s="1"/>
      <c r="LHJ70" s="1"/>
      <c r="LHK70" s="1"/>
      <c r="LHL70" s="1"/>
      <c r="LHM70" s="1"/>
      <c r="LHN70" s="1"/>
      <c r="LHO70" s="1"/>
      <c r="LHP70" s="1"/>
      <c r="LHQ70" s="1"/>
      <c r="LHR70" s="1"/>
      <c r="LHS70" s="1"/>
      <c r="LHT70" s="1"/>
      <c r="LHU70" s="1"/>
      <c r="LHV70" s="1"/>
      <c r="LHW70" s="1"/>
      <c r="LHX70" s="1"/>
      <c r="LHY70" s="1"/>
      <c r="LHZ70" s="1"/>
      <c r="LIA70" s="1"/>
      <c r="LIB70" s="1"/>
      <c r="LIC70" s="1"/>
      <c r="LID70" s="1"/>
      <c r="LIE70" s="1"/>
      <c r="LIF70" s="1"/>
      <c r="LIG70" s="1"/>
      <c r="LIH70" s="1"/>
      <c r="LII70" s="1"/>
      <c r="LIJ70" s="1"/>
      <c r="LIK70" s="1"/>
      <c r="LIL70" s="1"/>
      <c r="LIM70" s="1"/>
      <c r="LIN70" s="1"/>
      <c r="LIO70" s="1"/>
      <c r="LIP70" s="1"/>
      <c r="LIQ70" s="1"/>
      <c r="LIR70" s="1"/>
      <c r="LIS70" s="1"/>
      <c r="LIT70" s="1"/>
      <c r="LIU70" s="1"/>
      <c r="LIV70" s="1"/>
      <c r="LIW70" s="1"/>
      <c r="LIX70" s="1"/>
      <c r="LIY70" s="1"/>
      <c r="LIZ70" s="1"/>
      <c r="LJA70" s="1"/>
      <c r="LJB70" s="1"/>
      <c r="LJC70" s="1"/>
      <c r="LJD70" s="1"/>
      <c r="LJE70" s="1"/>
      <c r="LJF70" s="1"/>
      <c r="LJG70" s="1"/>
      <c r="LJH70" s="1"/>
      <c r="LJI70" s="1"/>
      <c r="LJJ70" s="1"/>
      <c r="LJK70" s="1"/>
      <c r="LJL70" s="1"/>
      <c r="LJM70" s="1"/>
      <c r="LJN70" s="1"/>
      <c r="LJO70" s="1"/>
      <c r="LJP70" s="1"/>
      <c r="LJQ70" s="1"/>
      <c r="LJR70" s="1"/>
      <c r="LJS70" s="1"/>
      <c r="LJT70" s="1"/>
      <c r="LJU70" s="1"/>
      <c r="LJV70" s="1"/>
      <c r="LJW70" s="1"/>
      <c r="LJX70" s="1"/>
      <c r="LJY70" s="1"/>
      <c r="LJZ70" s="1"/>
      <c r="LKA70" s="1"/>
      <c r="LKB70" s="1"/>
      <c r="LKC70" s="1"/>
      <c r="LKD70" s="1"/>
      <c r="LKE70" s="1"/>
      <c r="LKF70" s="1"/>
      <c r="LKG70" s="1"/>
      <c r="LKH70" s="1"/>
      <c r="LKI70" s="1"/>
      <c r="LKJ70" s="1"/>
      <c r="LKK70" s="1"/>
      <c r="LKL70" s="1"/>
      <c r="LKM70" s="1"/>
      <c r="LKN70" s="1"/>
      <c r="LKO70" s="1"/>
      <c r="LKP70" s="1"/>
      <c r="LKQ70" s="1"/>
      <c r="LKR70" s="1"/>
      <c r="LKS70" s="1"/>
      <c r="LKT70" s="1"/>
      <c r="LKU70" s="1"/>
      <c r="LKV70" s="1"/>
      <c r="LKW70" s="1"/>
      <c r="LKX70" s="1"/>
      <c r="LKY70" s="1"/>
      <c r="LKZ70" s="1"/>
      <c r="LLA70" s="1"/>
      <c r="LLB70" s="1"/>
      <c r="LLC70" s="1"/>
      <c r="LLD70" s="1"/>
      <c r="LLE70" s="1"/>
      <c r="LLF70" s="1"/>
      <c r="LLG70" s="1"/>
      <c r="LLH70" s="1"/>
      <c r="LLI70" s="1"/>
      <c r="LLJ70" s="1"/>
      <c r="LLK70" s="1"/>
      <c r="LLL70" s="1"/>
      <c r="LLM70" s="1"/>
      <c r="LLN70" s="1"/>
      <c r="LLO70" s="1"/>
      <c r="LLP70" s="1"/>
      <c r="LLQ70" s="1"/>
      <c r="LLR70" s="1"/>
      <c r="LLS70" s="1"/>
      <c r="LLT70" s="1"/>
      <c r="LLU70" s="1"/>
      <c r="LLV70" s="1"/>
      <c r="LLW70" s="1"/>
      <c r="LLX70" s="1"/>
      <c r="LLY70" s="1"/>
      <c r="LLZ70" s="1"/>
      <c r="LMA70" s="1"/>
      <c r="LMB70" s="1"/>
      <c r="LMC70" s="1"/>
      <c r="LMD70" s="1"/>
      <c r="LME70" s="1"/>
      <c r="LMF70" s="1"/>
      <c r="LMG70" s="1"/>
      <c r="LMH70" s="1"/>
      <c r="LMI70" s="1"/>
      <c r="LMJ70" s="1"/>
      <c r="LMK70" s="1"/>
      <c r="LML70" s="1"/>
      <c r="LMM70" s="1"/>
      <c r="LMN70" s="1"/>
      <c r="LMO70" s="1"/>
      <c r="LMP70" s="1"/>
      <c r="LMQ70" s="1"/>
      <c r="LMR70" s="1"/>
      <c r="LMS70" s="1"/>
      <c r="LMT70" s="1"/>
      <c r="LMU70" s="1"/>
      <c r="LMV70" s="1"/>
      <c r="LMW70" s="1"/>
      <c r="LMX70" s="1"/>
      <c r="LMY70" s="1"/>
      <c r="LMZ70" s="1"/>
      <c r="LNA70" s="1"/>
      <c r="LNB70" s="1"/>
      <c r="LNC70" s="1"/>
      <c r="LND70" s="1"/>
      <c r="LNE70" s="1"/>
      <c r="LNF70" s="1"/>
      <c r="LNG70" s="1"/>
      <c r="LNH70" s="1"/>
      <c r="LNI70" s="1"/>
      <c r="LNJ70" s="1"/>
      <c r="LNK70" s="1"/>
      <c r="LNL70" s="1"/>
      <c r="LNM70" s="1"/>
      <c r="LNN70" s="1"/>
      <c r="LNO70" s="1"/>
      <c r="LNP70" s="1"/>
      <c r="LNQ70" s="1"/>
      <c r="LNR70" s="1"/>
      <c r="LNS70" s="1"/>
      <c r="LNT70" s="1"/>
      <c r="LNU70" s="1"/>
      <c r="LNV70" s="1"/>
      <c r="LNW70" s="1"/>
      <c r="LNX70" s="1"/>
      <c r="LNY70" s="1"/>
      <c r="LNZ70" s="1"/>
      <c r="LOA70" s="1"/>
      <c r="LOB70" s="1"/>
      <c r="LOC70" s="1"/>
      <c r="LOD70" s="1"/>
      <c r="LOE70" s="1"/>
      <c r="LOF70" s="1"/>
      <c r="LOG70" s="1"/>
      <c r="LOH70" s="1"/>
      <c r="LOI70" s="1"/>
      <c r="LOJ70" s="1"/>
      <c r="LOK70" s="1"/>
      <c r="LOL70" s="1"/>
      <c r="LOM70" s="1"/>
      <c r="LON70" s="1"/>
      <c r="LOO70" s="1"/>
      <c r="LOP70" s="1"/>
      <c r="LOQ70" s="1"/>
      <c r="LOR70" s="1"/>
      <c r="LOS70" s="1"/>
      <c r="LOT70" s="1"/>
      <c r="LOU70" s="1"/>
      <c r="LOV70" s="1"/>
      <c r="LOW70" s="1"/>
      <c r="LOX70" s="1"/>
      <c r="LOY70" s="1"/>
      <c r="LOZ70" s="1"/>
      <c r="LPA70" s="1"/>
      <c r="LPB70" s="1"/>
      <c r="LPC70" s="1"/>
      <c r="LPD70" s="1"/>
      <c r="LPE70" s="1"/>
      <c r="LPF70" s="1"/>
      <c r="LPG70" s="1"/>
      <c r="LPH70" s="1"/>
      <c r="LPI70" s="1"/>
      <c r="LPJ70" s="1"/>
      <c r="LPK70" s="1"/>
      <c r="LPL70" s="1"/>
      <c r="LPM70" s="1"/>
      <c r="LPN70" s="1"/>
      <c r="LPO70" s="1"/>
      <c r="LPP70" s="1"/>
      <c r="LPQ70" s="1"/>
      <c r="LPR70" s="1"/>
      <c r="LPS70" s="1"/>
      <c r="LPT70" s="1"/>
      <c r="LPU70" s="1"/>
      <c r="LPV70" s="1"/>
      <c r="LPW70" s="1"/>
      <c r="LPX70" s="1"/>
      <c r="LPY70" s="1"/>
      <c r="LPZ70" s="1"/>
      <c r="LQA70" s="1"/>
      <c r="LQB70" s="1"/>
      <c r="LQC70" s="1"/>
      <c r="LQD70" s="1"/>
      <c r="LQE70" s="1"/>
      <c r="LQF70" s="1"/>
      <c r="LQG70" s="1"/>
      <c r="LQH70" s="1"/>
      <c r="LQI70" s="1"/>
      <c r="LQJ70" s="1"/>
      <c r="LQK70" s="1"/>
      <c r="LQL70" s="1"/>
      <c r="LQM70" s="1"/>
      <c r="LQN70" s="1"/>
      <c r="LQO70" s="1"/>
      <c r="LQP70" s="1"/>
      <c r="LQQ70" s="1"/>
      <c r="LQR70" s="1"/>
      <c r="LQS70" s="1"/>
      <c r="LQT70" s="1"/>
      <c r="LQU70" s="1"/>
      <c r="LQV70" s="1"/>
      <c r="LQW70" s="1"/>
      <c r="LQX70" s="1"/>
      <c r="LQY70" s="1"/>
      <c r="LQZ70" s="1"/>
      <c r="LRA70" s="1"/>
      <c r="LRB70" s="1"/>
      <c r="LRC70" s="1"/>
      <c r="LRD70" s="1"/>
      <c r="LRE70" s="1"/>
      <c r="LRF70" s="1"/>
      <c r="LRG70" s="1"/>
      <c r="LRH70" s="1"/>
      <c r="LRI70" s="1"/>
      <c r="LRJ70" s="1"/>
      <c r="LRK70" s="1"/>
      <c r="LRL70" s="1"/>
      <c r="LRM70" s="1"/>
      <c r="LRN70" s="1"/>
      <c r="LRO70" s="1"/>
      <c r="LRP70" s="1"/>
      <c r="LRQ70" s="1"/>
      <c r="LRR70" s="1"/>
      <c r="LRS70" s="1"/>
      <c r="LRT70" s="1"/>
      <c r="LRU70" s="1"/>
      <c r="LRV70" s="1"/>
      <c r="LRW70" s="1"/>
      <c r="LRX70" s="1"/>
      <c r="LRY70" s="1"/>
      <c r="LRZ70" s="1"/>
      <c r="LSA70" s="1"/>
      <c r="LSB70" s="1"/>
      <c r="LSC70" s="1"/>
      <c r="LSD70" s="1"/>
      <c r="LSE70" s="1"/>
      <c r="LSF70" s="1"/>
      <c r="LSG70" s="1"/>
      <c r="LSH70" s="1"/>
      <c r="LSI70" s="1"/>
      <c r="LSJ70" s="1"/>
      <c r="LSK70" s="1"/>
      <c r="LSL70" s="1"/>
      <c r="LSM70" s="1"/>
      <c r="LSN70" s="1"/>
      <c r="LSO70" s="1"/>
      <c r="LSP70" s="1"/>
      <c r="LSQ70" s="1"/>
      <c r="LSR70" s="1"/>
      <c r="LSS70" s="1"/>
      <c r="LST70" s="1"/>
      <c r="LSU70" s="1"/>
      <c r="LSV70" s="1"/>
      <c r="LSW70" s="1"/>
      <c r="LSX70" s="1"/>
      <c r="LSY70" s="1"/>
      <c r="LSZ70" s="1"/>
      <c r="LTA70" s="1"/>
      <c r="LTB70" s="1"/>
      <c r="LTC70" s="1"/>
      <c r="LTD70" s="1"/>
      <c r="LTE70" s="1"/>
      <c r="LTF70" s="1"/>
      <c r="LTG70" s="1"/>
      <c r="LTH70" s="1"/>
      <c r="LTI70" s="1"/>
      <c r="LTJ70" s="1"/>
      <c r="LTK70" s="1"/>
      <c r="LTL70" s="1"/>
      <c r="LTM70" s="1"/>
      <c r="LTN70" s="1"/>
      <c r="LTO70" s="1"/>
      <c r="LTP70" s="1"/>
      <c r="LTQ70" s="1"/>
      <c r="LTR70" s="1"/>
      <c r="LTS70" s="1"/>
      <c r="LTT70" s="1"/>
      <c r="LTU70" s="1"/>
      <c r="LTV70" s="1"/>
      <c r="LTW70" s="1"/>
      <c r="LTX70" s="1"/>
      <c r="LTY70" s="1"/>
      <c r="LTZ70" s="1"/>
      <c r="LUA70" s="1"/>
      <c r="LUB70" s="1"/>
      <c r="LUC70" s="1"/>
      <c r="LUD70" s="1"/>
      <c r="LUE70" s="1"/>
      <c r="LUF70" s="1"/>
      <c r="LUG70" s="1"/>
      <c r="LUH70" s="1"/>
      <c r="LUI70" s="1"/>
      <c r="LUJ70" s="1"/>
      <c r="LUK70" s="1"/>
      <c r="LUL70" s="1"/>
      <c r="LUM70" s="1"/>
      <c r="LUN70" s="1"/>
      <c r="LUO70" s="1"/>
      <c r="LUP70" s="1"/>
      <c r="LUQ70" s="1"/>
      <c r="LUR70" s="1"/>
      <c r="LUS70" s="1"/>
      <c r="LUT70" s="1"/>
      <c r="LUU70" s="1"/>
      <c r="LUV70" s="1"/>
      <c r="LUW70" s="1"/>
      <c r="LUX70" s="1"/>
      <c r="LUY70" s="1"/>
      <c r="LUZ70" s="1"/>
      <c r="LVA70" s="1"/>
      <c r="LVB70" s="1"/>
      <c r="LVC70" s="1"/>
      <c r="LVD70" s="1"/>
      <c r="LVE70" s="1"/>
      <c r="LVF70" s="1"/>
      <c r="LVG70" s="1"/>
      <c r="LVH70" s="1"/>
      <c r="LVI70" s="1"/>
      <c r="LVJ70" s="1"/>
      <c r="LVK70" s="1"/>
      <c r="LVL70" s="1"/>
      <c r="LVM70" s="1"/>
      <c r="LVN70" s="1"/>
      <c r="LVO70" s="1"/>
      <c r="LVP70" s="1"/>
      <c r="LVQ70" s="1"/>
      <c r="LVR70" s="1"/>
      <c r="LVS70" s="1"/>
      <c r="LVT70" s="1"/>
      <c r="LVU70" s="1"/>
      <c r="LVV70" s="1"/>
      <c r="LVW70" s="1"/>
      <c r="LVX70" s="1"/>
      <c r="LVY70" s="1"/>
      <c r="LVZ70" s="1"/>
      <c r="LWA70" s="1"/>
      <c r="LWB70" s="1"/>
      <c r="LWC70" s="1"/>
      <c r="LWD70" s="1"/>
      <c r="LWE70" s="1"/>
      <c r="LWF70" s="1"/>
      <c r="LWG70" s="1"/>
      <c r="LWH70" s="1"/>
      <c r="LWI70" s="1"/>
      <c r="LWJ70" s="1"/>
      <c r="LWK70" s="1"/>
      <c r="LWL70" s="1"/>
      <c r="LWM70" s="1"/>
      <c r="LWN70" s="1"/>
      <c r="LWO70" s="1"/>
      <c r="LWP70" s="1"/>
      <c r="LWQ70" s="1"/>
      <c r="LWR70" s="1"/>
      <c r="LWS70" s="1"/>
      <c r="LWT70" s="1"/>
      <c r="LWU70" s="1"/>
      <c r="LWV70" s="1"/>
      <c r="LWW70" s="1"/>
      <c r="LWX70" s="1"/>
      <c r="LWY70" s="1"/>
      <c r="LWZ70" s="1"/>
      <c r="LXA70" s="1"/>
      <c r="LXB70" s="1"/>
      <c r="LXC70" s="1"/>
      <c r="LXD70" s="1"/>
      <c r="LXE70" s="1"/>
      <c r="LXF70" s="1"/>
      <c r="LXG70" s="1"/>
      <c r="LXH70" s="1"/>
      <c r="LXI70" s="1"/>
      <c r="LXJ70" s="1"/>
      <c r="LXK70" s="1"/>
      <c r="LXL70" s="1"/>
      <c r="LXM70" s="1"/>
      <c r="LXN70" s="1"/>
      <c r="LXO70" s="1"/>
      <c r="LXP70" s="1"/>
      <c r="LXQ70" s="1"/>
      <c r="LXR70" s="1"/>
      <c r="LXS70" s="1"/>
      <c r="LXT70" s="1"/>
      <c r="LXU70" s="1"/>
      <c r="LXV70" s="1"/>
      <c r="LXW70" s="1"/>
      <c r="LXX70" s="1"/>
      <c r="LXY70" s="1"/>
      <c r="LXZ70" s="1"/>
      <c r="LYA70" s="1"/>
      <c r="LYB70" s="1"/>
      <c r="LYC70" s="1"/>
      <c r="LYD70" s="1"/>
      <c r="LYE70" s="1"/>
      <c r="LYF70" s="1"/>
      <c r="LYG70" s="1"/>
      <c r="LYH70" s="1"/>
      <c r="LYI70" s="1"/>
      <c r="LYJ70" s="1"/>
      <c r="LYK70" s="1"/>
      <c r="LYL70" s="1"/>
      <c r="LYM70" s="1"/>
      <c r="LYN70" s="1"/>
      <c r="LYO70" s="1"/>
      <c r="LYP70" s="1"/>
      <c r="LYQ70" s="1"/>
      <c r="LYR70" s="1"/>
      <c r="LYS70" s="1"/>
      <c r="LYT70" s="1"/>
      <c r="LYU70" s="1"/>
      <c r="LYV70" s="1"/>
      <c r="LYW70" s="1"/>
      <c r="LYX70" s="1"/>
      <c r="LYY70" s="1"/>
      <c r="LYZ70" s="1"/>
      <c r="LZA70" s="1"/>
      <c r="LZB70" s="1"/>
      <c r="LZC70" s="1"/>
      <c r="LZD70" s="1"/>
      <c r="LZE70" s="1"/>
      <c r="LZF70" s="1"/>
      <c r="LZG70" s="1"/>
      <c r="LZH70" s="1"/>
      <c r="LZI70" s="1"/>
      <c r="LZJ70" s="1"/>
      <c r="LZK70" s="1"/>
      <c r="LZL70" s="1"/>
      <c r="LZM70" s="1"/>
      <c r="LZN70" s="1"/>
      <c r="LZO70" s="1"/>
      <c r="LZP70" s="1"/>
      <c r="LZQ70" s="1"/>
      <c r="LZR70" s="1"/>
      <c r="LZS70" s="1"/>
      <c r="LZT70" s="1"/>
      <c r="LZU70" s="1"/>
      <c r="LZV70" s="1"/>
      <c r="LZW70" s="1"/>
      <c r="LZX70" s="1"/>
      <c r="LZY70" s="1"/>
      <c r="LZZ70" s="1"/>
      <c r="MAA70" s="1"/>
      <c r="MAB70" s="1"/>
      <c r="MAC70" s="1"/>
      <c r="MAD70" s="1"/>
      <c r="MAE70" s="1"/>
      <c r="MAF70" s="1"/>
      <c r="MAG70" s="1"/>
      <c r="MAH70" s="1"/>
      <c r="MAI70" s="1"/>
      <c r="MAJ70" s="1"/>
      <c r="MAK70" s="1"/>
      <c r="MAL70" s="1"/>
      <c r="MAM70" s="1"/>
      <c r="MAN70" s="1"/>
      <c r="MAO70" s="1"/>
      <c r="MAP70" s="1"/>
      <c r="MAQ70" s="1"/>
      <c r="MAR70" s="1"/>
      <c r="MAS70" s="1"/>
      <c r="MAT70" s="1"/>
      <c r="MAU70" s="1"/>
      <c r="MAV70" s="1"/>
      <c r="MAW70" s="1"/>
      <c r="MAX70" s="1"/>
      <c r="MAY70" s="1"/>
      <c r="MAZ70" s="1"/>
      <c r="MBA70" s="1"/>
      <c r="MBB70" s="1"/>
      <c r="MBC70" s="1"/>
      <c r="MBD70" s="1"/>
      <c r="MBE70" s="1"/>
      <c r="MBF70" s="1"/>
      <c r="MBG70" s="1"/>
      <c r="MBH70" s="1"/>
      <c r="MBI70" s="1"/>
      <c r="MBJ70" s="1"/>
      <c r="MBK70" s="1"/>
      <c r="MBL70" s="1"/>
      <c r="MBM70" s="1"/>
      <c r="MBN70" s="1"/>
      <c r="MBO70" s="1"/>
      <c r="MBP70" s="1"/>
      <c r="MBQ70" s="1"/>
      <c r="MBR70" s="1"/>
      <c r="MBS70" s="1"/>
      <c r="MBT70" s="1"/>
      <c r="MBU70" s="1"/>
      <c r="MBV70" s="1"/>
      <c r="MBW70" s="1"/>
      <c r="MBX70" s="1"/>
      <c r="MBY70" s="1"/>
      <c r="MBZ70" s="1"/>
      <c r="MCA70" s="1"/>
      <c r="MCB70" s="1"/>
      <c r="MCC70" s="1"/>
      <c r="MCD70" s="1"/>
      <c r="MCE70" s="1"/>
      <c r="MCF70" s="1"/>
      <c r="MCG70" s="1"/>
      <c r="MCH70" s="1"/>
      <c r="MCI70" s="1"/>
      <c r="MCJ70" s="1"/>
      <c r="MCK70" s="1"/>
      <c r="MCL70" s="1"/>
      <c r="MCM70" s="1"/>
      <c r="MCN70" s="1"/>
      <c r="MCO70" s="1"/>
      <c r="MCP70" s="1"/>
      <c r="MCQ70" s="1"/>
      <c r="MCR70" s="1"/>
      <c r="MCS70" s="1"/>
      <c r="MCT70" s="1"/>
      <c r="MCU70" s="1"/>
      <c r="MCV70" s="1"/>
      <c r="MCW70" s="1"/>
      <c r="MCX70" s="1"/>
      <c r="MCY70" s="1"/>
      <c r="MCZ70" s="1"/>
      <c r="MDA70" s="1"/>
      <c r="MDB70" s="1"/>
      <c r="MDC70" s="1"/>
      <c r="MDD70" s="1"/>
      <c r="MDE70" s="1"/>
      <c r="MDF70" s="1"/>
      <c r="MDG70" s="1"/>
      <c r="MDH70" s="1"/>
      <c r="MDI70" s="1"/>
      <c r="MDJ70" s="1"/>
      <c r="MDK70" s="1"/>
      <c r="MDL70" s="1"/>
      <c r="MDM70" s="1"/>
      <c r="MDN70" s="1"/>
      <c r="MDO70" s="1"/>
      <c r="MDP70" s="1"/>
      <c r="MDQ70" s="1"/>
      <c r="MDR70" s="1"/>
      <c r="MDS70" s="1"/>
      <c r="MDT70" s="1"/>
      <c r="MDU70" s="1"/>
      <c r="MDV70" s="1"/>
      <c r="MDW70" s="1"/>
      <c r="MDX70" s="1"/>
      <c r="MDY70" s="1"/>
      <c r="MDZ70" s="1"/>
      <c r="MEA70" s="1"/>
      <c r="MEB70" s="1"/>
      <c r="MEC70" s="1"/>
      <c r="MED70" s="1"/>
      <c r="MEE70" s="1"/>
      <c r="MEF70" s="1"/>
      <c r="MEG70" s="1"/>
      <c r="MEH70" s="1"/>
      <c r="MEI70" s="1"/>
      <c r="MEJ70" s="1"/>
      <c r="MEK70" s="1"/>
      <c r="MEL70" s="1"/>
      <c r="MEM70" s="1"/>
      <c r="MEN70" s="1"/>
      <c r="MEO70" s="1"/>
      <c r="MEP70" s="1"/>
      <c r="MEQ70" s="1"/>
      <c r="MER70" s="1"/>
      <c r="MES70" s="1"/>
      <c r="MET70" s="1"/>
      <c r="MEU70" s="1"/>
      <c r="MEV70" s="1"/>
      <c r="MEW70" s="1"/>
      <c r="MEX70" s="1"/>
      <c r="MEY70" s="1"/>
      <c r="MEZ70" s="1"/>
      <c r="MFA70" s="1"/>
      <c r="MFB70" s="1"/>
      <c r="MFC70" s="1"/>
      <c r="MFD70" s="1"/>
      <c r="MFE70" s="1"/>
      <c r="MFF70" s="1"/>
      <c r="MFG70" s="1"/>
      <c r="MFH70" s="1"/>
      <c r="MFI70" s="1"/>
      <c r="MFJ70" s="1"/>
      <c r="MFK70" s="1"/>
      <c r="MFL70" s="1"/>
      <c r="MFM70" s="1"/>
      <c r="MFN70" s="1"/>
      <c r="MFO70" s="1"/>
      <c r="MFP70" s="1"/>
      <c r="MFQ70" s="1"/>
      <c r="MFR70" s="1"/>
      <c r="MFS70" s="1"/>
      <c r="MFT70" s="1"/>
      <c r="MFU70" s="1"/>
      <c r="MFV70" s="1"/>
      <c r="MFW70" s="1"/>
      <c r="MFX70" s="1"/>
      <c r="MFY70" s="1"/>
      <c r="MFZ70" s="1"/>
      <c r="MGA70" s="1"/>
      <c r="MGB70" s="1"/>
      <c r="MGC70" s="1"/>
      <c r="MGD70" s="1"/>
      <c r="MGE70" s="1"/>
      <c r="MGF70" s="1"/>
      <c r="MGG70" s="1"/>
      <c r="MGH70" s="1"/>
      <c r="MGI70" s="1"/>
      <c r="MGJ70" s="1"/>
      <c r="MGK70" s="1"/>
      <c r="MGL70" s="1"/>
      <c r="MGM70" s="1"/>
      <c r="MGN70" s="1"/>
      <c r="MGO70" s="1"/>
      <c r="MGP70" s="1"/>
      <c r="MGQ70" s="1"/>
      <c r="MGR70" s="1"/>
      <c r="MGS70" s="1"/>
      <c r="MGT70" s="1"/>
      <c r="MGU70" s="1"/>
      <c r="MGV70" s="1"/>
      <c r="MGW70" s="1"/>
      <c r="MGX70" s="1"/>
      <c r="MGY70" s="1"/>
      <c r="MGZ70" s="1"/>
      <c r="MHA70" s="1"/>
      <c r="MHB70" s="1"/>
      <c r="MHC70" s="1"/>
      <c r="MHD70" s="1"/>
      <c r="MHE70" s="1"/>
      <c r="MHF70" s="1"/>
      <c r="MHG70" s="1"/>
      <c r="MHH70" s="1"/>
      <c r="MHI70" s="1"/>
      <c r="MHJ70" s="1"/>
      <c r="MHK70" s="1"/>
      <c r="MHL70" s="1"/>
      <c r="MHM70" s="1"/>
      <c r="MHN70" s="1"/>
      <c r="MHO70" s="1"/>
      <c r="MHP70" s="1"/>
      <c r="MHQ70" s="1"/>
      <c r="MHR70" s="1"/>
      <c r="MHS70" s="1"/>
      <c r="MHT70" s="1"/>
      <c r="MHU70" s="1"/>
      <c r="MHV70" s="1"/>
      <c r="MHW70" s="1"/>
      <c r="MHX70" s="1"/>
      <c r="MHY70" s="1"/>
      <c r="MHZ70" s="1"/>
      <c r="MIA70" s="1"/>
      <c r="MIB70" s="1"/>
      <c r="MIC70" s="1"/>
      <c r="MID70" s="1"/>
      <c r="MIE70" s="1"/>
      <c r="MIF70" s="1"/>
      <c r="MIG70" s="1"/>
      <c r="MIH70" s="1"/>
      <c r="MII70" s="1"/>
      <c r="MIJ70" s="1"/>
      <c r="MIK70" s="1"/>
      <c r="MIL70" s="1"/>
      <c r="MIM70" s="1"/>
      <c r="MIN70" s="1"/>
      <c r="MIO70" s="1"/>
      <c r="MIP70" s="1"/>
      <c r="MIQ70" s="1"/>
      <c r="MIR70" s="1"/>
      <c r="MIS70" s="1"/>
      <c r="MIT70" s="1"/>
      <c r="MIU70" s="1"/>
      <c r="MIV70" s="1"/>
      <c r="MIW70" s="1"/>
      <c r="MIX70" s="1"/>
      <c r="MIY70" s="1"/>
      <c r="MIZ70" s="1"/>
      <c r="MJA70" s="1"/>
      <c r="MJB70" s="1"/>
      <c r="MJC70" s="1"/>
      <c r="MJD70" s="1"/>
      <c r="MJE70" s="1"/>
      <c r="MJF70" s="1"/>
      <c r="MJG70" s="1"/>
      <c r="MJH70" s="1"/>
      <c r="MJI70" s="1"/>
      <c r="MJJ70" s="1"/>
      <c r="MJK70" s="1"/>
      <c r="MJL70" s="1"/>
      <c r="MJM70" s="1"/>
      <c r="MJN70" s="1"/>
      <c r="MJO70" s="1"/>
      <c r="MJP70" s="1"/>
      <c r="MJQ70" s="1"/>
      <c r="MJR70" s="1"/>
      <c r="MJS70" s="1"/>
      <c r="MJT70" s="1"/>
      <c r="MJU70" s="1"/>
      <c r="MJV70" s="1"/>
      <c r="MJW70" s="1"/>
      <c r="MJX70" s="1"/>
      <c r="MJY70" s="1"/>
      <c r="MJZ70" s="1"/>
      <c r="MKA70" s="1"/>
      <c r="MKB70" s="1"/>
      <c r="MKC70" s="1"/>
      <c r="MKD70" s="1"/>
      <c r="MKE70" s="1"/>
      <c r="MKF70" s="1"/>
      <c r="MKG70" s="1"/>
      <c r="MKH70" s="1"/>
      <c r="MKI70" s="1"/>
      <c r="MKJ70" s="1"/>
      <c r="MKK70" s="1"/>
      <c r="MKL70" s="1"/>
      <c r="MKM70" s="1"/>
      <c r="MKN70" s="1"/>
      <c r="MKO70" s="1"/>
      <c r="MKP70" s="1"/>
      <c r="MKQ70" s="1"/>
      <c r="MKR70" s="1"/>
      <c r="MKS70" s="1"/>
      <c r="MKT70" s="1"/>
      <c r="MKU70" s="1"/>
      <c r="MKV70" s="1"/>
      <c r="MKW70" s="1"/>
      <c r="MKX70" s="1"/>
      <c r="MKY70" s="1"/>
      <c r="MKZ70" s="1"/>
      <c r="MLA70" s="1"/>
      <c r="MLB70" s="1"/>
      <c r="MLC70" s="1"/>
      <c r="MLD70" s="1"/>
      <c r="MLE70" s="1"/>
      <c r="MLF70" s="1"/>
      <c r="MLG70" s="1"/>
      <c r="MLH70" s="1"/>
      <c r="MLI70" s="1"/>
      <c r="MLJ70" s="1"/>
      <c r="MLK70" s="1"/>
      <c r="MLL70" s="1"/>
      <c r="MLM70" s="1"/>
      <c r="MLN70" s="1"/>
      <c r="MLO70" s="1"/>
      <c r="MLP70" s="1"/>
      <c r="MLQ70" s="1"/>
      <c r="MLR70" s="1"/>
      <c r="MLS70" s="1"/>
      <c r="MLT70" s="1"/>
      <c r="MLU70" s="1"/>
      <c r="MLV70" s="1"/>
      <c r="MLW70" s="1"/>
      <c r="MLX70" s="1"/>
      <c r="MLY70" s="1"/>
      <c r="MLZ70" s="1"/>
      <c r="MMA70" s="1"/>
      <c r="MMB70" s="1"/>
      <c r="MMC70" s="1"/>
      <c r="MMD70" s="1"/>
      <c r="MME70" s="1"/>
      <c r="MMF70" s="1"/>
      <c r="MMG70" s="1"/>
      <c r="MMH70" s="1"/>
      <c r="MMI70" s="1"/>
      <c r="MMJ70" s="1"/>
      <c r="MMK70" s="1"/>
      <c r="MML70" s="1"/>
      <c r="MMM70" s="1"/>
      <c r="MMN70" s="1"/>
      <c r="MMO70" s="1"/>
      <c r="MMP70" s="1"/>
      <c r="MMQ70" s="1"/>
      <c r="MMR70" s="1"/>
      <c r="MMS70" s="1"/>
      <c r="MMT70" s="1"/>
      <c r="MMU70" s="1"/>
      <c r="MMV70" s="1"/>
      <c r="MMW70" s="1"/>
      <c r="MMX70" s="1"/>
      <c r="MMY70" s="1"/>
      <c r="MMZ70" s="1"/>
      <c r="MNA70" s="1"/>
      <c r="MNB70" s="1"/>
      <c r="MNC70" s="1"/>
      <c r="MND70" s="1"/>
      <c r="MNE70" s="1"/>
      <c r="MNF70" s="1"/>
      <c r="MNG70" s="1"/>
      <c r="MNH70" s="1"/>
      <c r="MNI70" s="1"/>
      <c r="MNJ70" s="1"/>
      <c r="MNK70" s="1"/>
      <c r="MNL70" s="1"/>
      <c r="MNM70" s="1"/>
      <c r="MNN70" s="1"/>
      <c r="MNO70" s="1"/>
      <c r="MNP70" s="1"/>
      <c r="MNQ70" s="1"/>
      <c r="MNR70" s="1"/>
      <c r="MNS70" s="1"/>
      <c r="MNT70" s="1"/>
      <c r="MNU70" s="1"/>
      <c r="MNV70" s="1"/>
      <c r="MNW70" s="1"/>
      <c r="MNX70" s="1"/>
      <c r="MNY70" s="1"/>
      <c r="MNZ70" s="1"/>
      <c r="MOA70" s="1"/>
      <c r="MOB70" s="1"/>
      <c r="MOC70" s="1"/>
      <c r="MOD70" s="1"/>
      <c r="MOE70" s="1"/>
      <c r="MOF70" s="1"/>
      <c r="MOG70" s="1"/>
      <c r="MOH70" s="1"/>
      <c r="MOI70" s="1"/>
      <c r="MOJ70" s="1"/>
      <c r="MOK70" s="1"/>
      <c r="MOL70" s="1"/>
      <c r="MOM70" s="1"/>
      <c r="MON70" s="1"/>
      <c r="MOO70" s="1"/>
      <c r="MOP70" s="1"/>
      <c r="MOQ70" s="1"/>
      <c r="MOR70" s="1"/>
      <c r="MOS70" s="1"/>
      <c r="MOT70" s="1"/>
      <c r="MOU70" s="1"/>
      <c r="MOV70" s="1"/>
      <c r="MOW70" s="1"/>
      <c r="MOX70" s="1"/>
      <c r="MOY70" s="1"/>
      <c r="MOZ70" s="1"/>
      <c r="MPA70" s="1"/>
      <c r="MPB70" s="1"/>
      <c r="MPC70" s="1"/>
      <c r="MPD70" s="1"/>
      <c r="MPE70" s="1"/>
      <c r="MPF70" s="1"/>
      <c r="MPG70" s="1"/>
      <c r="MPH70" s="1"/>
      <c r="MPI70" s="1"/>
      <c r="MPJ70" s="1"/>
      <c r="MPK70" s="1"/>
      <c r="MPL70" s="1"/>
      <c r="MPM70" s="1"/>
      <c r="MPN70" s="1"/>
      <c r="MPO70" s="1"/>
      <c r="MPP70" s="1"/>
      <c r="MPQ70" s="1"/>
      <c r="MPR70" s="1"/>
      <c r="MPS70" s="1"/>
      <c r="MPT70" s="1"/>
      <c r="MPU70" s="1"/>
      <c r="MPV70" s="1"/>
      <c r="MPW70" s="1"/>
      <c r="MPX70" s="1"/>
      <c r="MPY70" s="1"/>
      <c r="MPZ70" s="1"/>
      <c r="MQA70" s="1"/>
      <c r="MQB70" s="1"/>
      <c r="MQC70" s="1"/>
      <c r="MQD70" s="1"/>
      <c r="MQE70" s="1"/>
      <c r="MQF70" s="1"/>
      <c r="MQG70" s="1"/>
      <c r="MQH70" s="1"/>
      <c r="MQI70" s="1"/>
      <c r="MQJ70" s="1"/>
      <c r="MQK70" s="1"/>
      <c r="MQL70" s="1"/>
      <c r="MQM70" s="1"/>
      <c r="MQN70" s="1"/>
      <c r="MQO70" s="1"/>
      <c r="MQP70" s="1"/>
      <c r="MQQ70" s="1"/>
      <c r="MQR70" s="1"/>
      <c r="MQS70" s="1"/>
      <c r="MQT70" s="1"/>
      <c r="MQU70" s="1"/>
      <c r="MQV70" s="1"/>
      <c r="MQW70" s="1"/>
      <c r="MQX70" s="1"/>
      <c r="MQY70" s="1"/>
      <c r="MQZ70" s="1"/>
      <c r="MRA70" s="1"/>
      <c r="MRB70" s="1"/>
      <c r="MRC70" s="1"/>
      <c r="MRD70" s="1"/>
      <c r="MRE70" s="1"/>
      <c r="MRF70" s="1"/>
      <c r="MRG70" s="1"/>
      <c r="MRH70" s="1"/>
      <c r="MRI70" s="1"/>
      <c r="MRJ70" s="1"/>
      <c r="MRK70" s="1"/>
      <c r="MRL70" s="1"/>
      <c r="MRM70" s="1"/>
      <c r="MRN70" s="1"/>
      <c r="MRO70" s="1"/>
      <c r="MRP70" s="1"/>
      <c r="MRQ70" s="1"/>
      <c r="MRR70" s="1"/>
      <c r="MRS70" s="1"/>
      <c r="MRT70" s="1"/>
      <c r="MRU70" s="1"/>
      <c r="MRV70" s="1"/>
      <c r="MRW70" s="1"/>
      <c r="MRX70" s="1"/>
      <c r="MRY70" s="1"/>
      <c r="MRZ70" s="1"/>
      <c r="MSA70" s="1"/>
      <c r="MSB70" s="1"/>
      <c r="MSC70" s="1"/>
      <c r="MSD70" s="1"/>
      <c r="MSE70" s="1"/>
      <c r="MSF70" s="1"/>
      <c r="MSG70" s="1"/>
      <c r="MSH70" s="1"/>
      <c r="MSI70" s="1"/>
      <c r="MSJ70" s="1"/>
      <c r="MSK70" s="1"/>
      <c r="MSL70" s="1"/>
      <c r="MSM70" s="1"/>
      <c r="MSN70" s="1"/>
      <c r="MSO70" s="1"/>
      <c r="MSP70" s="1"/>
      <c r="MSQ70" s="1"/>
      <c r="MSR70" s="1"/>
      <c r="MSS70" s="1"/>
      <c r="MST70" s="1"/>
      <c r="MSU70" s="1"/>
      <c r="MSV70" s="1"/>
      <c r="MSW70" s="1"/>
      <c r="MSX70" s="1"/>
      <c r="MSY70" s="1"/>
      <c r="MSZ70" s="1"/>
      <c r="MTA70" s="1"/>
      <c r="MTB70" s="1"/>
      <c r="MTC70" s="1"/>
      <c r="MTD70" s="1"/>
      <c r="MTE70" s="1"/>
      <c r="MTF70" s="1"/>
      <c r="MTG70" s="1"/>
      <c r="MTH70" s="1"/>
      <c r="MTI70" s="1"/>
      <c r="MTJ70" s="1"/>
      <c r="MTK70" s="1"/>
      <c r="MTL70" s="1"/>
      <c r="MTM70" s="1"/>
      <c r="MTN70" s="1"/>
      <c r="MTO70" s="1"/>
      <c r="MTP70" s="1"/>
      <c r="MTQ70" s="1"/>
      <c r="MTR70" s="1"/>
      <c r="MTS70" s="1"/>
      <c r="MTT70" s="1"/>
      <c r="MTU70" s="1"/>
      <c r="MTV70" s="1"/>
      <c r="MTW70" s="1"/>
      <c r="MTX70" s="1"/>
      <c r="MTY70" s="1"/>
      <c r="MTZ70" s="1"/>
      <c r="MUA70" s="1"/>
      <c r="MUB70" s="1"/>
      <c r="MUC70" s="1"/>
      <c r="MUD70" s="1"/>
      <c r="MUE70" s="1"/>
      <c r="MUF70" s="1"/>
      <c r="MUG70" s="1"/>
      <c r="MUH70" s="1"/>
      <c r="MUI70" s="1"/>
      <c r="MUJ70" s="1"/>
      <c r="MUK70" s="1"/>
      <c r="MUL70" s="1"/>
      <c r="MUM70" s="1"/>
      <c r="MUN70" s="1"/>
      <c r="MUO70" s="1"/>
      <c r="MUP70" s="1"/>
      <c r="MUQ70" s="1"/>
      <c r="MUR70" s="1"/>
      <c r="MUS70" s="1"/>
      <c r="MUT70" s="1"/>
      <c r="MUU70" s="1"/>
      <c r="MUV70" s="1"/>
      <c r="MUW70" s="1"/>
      <c r="MUX70" s="1"/>
      <c r="MUY70" s="1"/>
      <c r="MUZ70" s="1"/>
      <c r="MVA70" s="1"/>
      <c r="MVB70" s="1"/>
      <c r="MVC70" s="1"/>
      <c r="MVD70" s="1"/>
      <c r="MVE70" s="1"/>
      <c r="MVF70" s="1"/>
      <c r="MVG70" s="1"/>
      <c r="MVH70" s="1"/>
      <c r="MVI70" s="1"/>
      <c r="MVJ70" s="1"/>
      <c r="MVK70" s="1"/>
      <c r="MVL70" s="1"/>
      <c r="MVM70" s="1"/>
      <c r="MVN70" s="1"/>
      <c r="MVO70" s="1"/>
      <c r="MVP70" s="1"/>
      <c r="MVQ70" s="1"/>
      <c r="MVR70" s="1"/>
      <c r="MVS70" s="1"/>
      <c r="MVT70" s="1"/>
      <c r="MVU70" s="1"/>
      <c r="MVV70" s="1"/>
      <c r="MVW70" s="1"/>
      <c r="MVX70" s="1"/>
      <c r="MVY70" s="1"/>
      <c r="MVZ70" s="1"/>
      <c r="MWA70" s="1"/>
      <c r="MWB70" s="1"/>
      <c r="MWC70" s="1"/>
      <c r="MWD70" s="1"/>
      <c r="MWE70" s="1"/>
      <c r="MWF70" s="1"/>
      <c r="MWG70" s="1"/>
      <c r="MWH70" s="1"/>
      <c r="MWI70" s="1"/>
      <c r="MWJ70" s="1"/>
      <c r="MWK70" s="1"/>
      <c r="MWL70" s="1"/>
      <c r="MWM70" s="1"/>
      <c r="MWN70" s="1"/>
      <c r="MWO70" s="1"/>
      <c r="MWP70" s="1"/>
      <c r="MWQ70" s="1"/>
      <c r="MWR70" s="1"/>
      <c r="MWS70" s="1"/>
      <c r="MWT70" s="1"/>
      <c r="MWU70" s="1"/>
      <c r="MWV70" s="1"/>
      <c r="MWW70" s="1"/>
      <c r="MWX70" s="1"/>
      <c r="MWY70" s="1"/>
      <c r="MWZ70" s="1"/>
      <c r="MXA70" s="1"/>
      <c r="MXB70" s="1"/>
      <c r="MXC70" s="1"/>
      <c r="MXD70" s="1"/>
      <c r="MXE70" s="1"/>
      <c r="MXF70" s="1"/>
      <c r="MXG70" s="1"/>
      <c r="MXH70" s="1"/>
      <c r="MXI70" s="1"/>
      <c r="MXJ70" s="1"/>
      <c r="MXK70" s="1"/>
      <c r="MXL70" s="1"/>
      <c r="MXM70" s="1"/>
      <c r="MXN70" s="1"/>
      <c r="MXO70" s="1"/>
      <c r="MXP70" s="1"/>
      <c r="MXQ70" s="1"/>
      <c r="MXR70" s="1"/>
      <c r="MXS70" s="1"/>
      <c r="MXT70" s="1"/>
      <c r="MXU70" s="1"/>
      <c r="MXV70" s="1"/>
      <c r="MXW70" s="1"/>
      <c r="MXX70" s="1"/>
      <c r="MXY70" s="1"/>
      <c r="MXZ70" s="1"/>
      <c r="MYA70" s="1"/>
      <c r="MYB70" s="1"/>
      <c r="MYC70" s="1"/>
      <c r="MYD70" s="1"/>
      <c r="MYE70" s="1"/>
      <c r="MYF70" s="1"/>
      <c r="MYG70" s="1"/>
      <c r="MYH70" s="1"/>
      <c r="MYI70" s="1"/>
      <c r="MYJ70" s="1"/>
      <c r="MYK70" s="1"/>
      <c r="MYL70" s="1"/>
      <c r="MYM70" s="1"/>
      <c r="MYN70" s="1"/>
      <c r="MYO70" s="1"/>
      <c r="MYP70" s="1"/>
      <c r="MYQ70" s="1"/>
      <c r="MYR70" s="1"/>
      <c r="MYS70" s="1"/>
      <c r="MYT70" s="1"/>
      <c r="MYU70" s="1"/>
      <c r="MYV70" s="1"/>
      <c r="MYW70" s="1"/>
      <c r="MYX70" s="1"/>
      <c r="MYY70" s="1"/>
      <c r="MYZ70" s="1"/>
      <c r="MZA70" s="1"/>
      <c r="MZB70" s="1"/>
      <c r="MZC70" s="1"/>
      <c r="MZD70" s="1"/>
      <c r="MZE70" s="1"/>
      <c r="MZF70" s="1"/>
      <c r="MZG70" s="1"/>
      <c r="MZH70" s="1"/>
      <c r="MZI70" s="1"/>
      <c r="MZJ70" s="1"/>
      <c r="MZK70" s="1"/>
      <c r="MZL70" s="1"/>
      <c r="MZM70" s="1"/>
      <c r="MZN70" s="1"/>
      <c r="MZO70" s="1"/>
      <c r="MZP70" s="1"/>
      <c r="MZQ70" s="1"/>
      <c r="MZR70" s="1"/>
      <c r="MZS70" s="1"/>
      <c r="MZT70" s="1"/>
      <c r="MZU70" s="1"/>
      <c r="MZV70" s="1"/>
      <c r="MZW70" s="1"/>
      <c r="MZX70" s="1"/>
      <c r="MZY70" s="1"/>
      <c r="MZZ70" s="1"/>
      <c r="NAA70" s="1"/>
      <c r="NAB70" s="1"/>
      <c r="NAC70" s="1"/>
      <c r="NAD70" s="1"/>
      <c r="NAE70" s="1"/>
      <c r="NAF70" s="1"/>
      <c r="NAG70" s="1"/>
      <c r="NAH70" s="1"/>
      <c r="NAI70" s="1"/>
      <c r="NAJ70" s="1"/>
      <c r="NAK70" s="1"/>
      <c r="NAL70" s="1"/>
      <c r="NAM70" s="1"/>
      <c r="NAN70" s="1"/>
      <c r="NAO70" s="1"/>
      <c r="NAP70" s="1"/>
      <c r="NAQ70" s="1"/>
      <c r="NAR70" s="1"/>
      <c r="NAS70" s="1"/>
      <c r="NAT70" s="1"/>
      <c r="NAU70" s="1"/>
      <c r="NAV70" s="1"/>
      <c r="NAW70" s="1"/>
      <c r="NAX70" s="1"/>
      <c r="NAY70" s="1"/>
      <c r="NAZ70" s="1"/>
      <c r="NBA70" s="1"/>
      <c r="NBB70" s="1"/>
      <c r="NBC70" s="1"/>
      <c r="NBD70" s="1"/>
      <c r="NBE70" s="1"/>
      <c r="NBF70" s="1"/>
      <c r="NBG70" s="1"/>
      <c r="NBH70" s="1"/>
      <c r="NBI70" s="1"/>
      <c r="NBJ70" s="1"/>
      <c r="NBK70" s="1"/>
      <c r="NBL70" s="1"/>
      <c r="NBM70" s="1"/>
      <c r="NBN70" s="1"/>
      <c r="NBO70" s="1"/>
      <c r="NBP70" s="1"/>
      <c r="NBQ70" s="1"/>
      <c r="NBR70" s="1"/>
      <c r="NBS70" s="1"/>
      <c r="NBT70" s="1"/>
      <c r="NBU70" s="1"/>
      <c r="NBV70" s="1"/>
      <c r="NBW70" s="1"/>
      <c r="NBX70" s="1"/>
      <c r="NBY70" s="1"/>
      <c r="NBZ70" s="1"/>
      <c r="NCA70" s="1"/>
      <c r="NCB70" s="1"/>
      <c r="NCC70" s="1"/>
      <c r="NCD70" s="1"/>
      <c r="NCE70" s="1"/>
      <c r="NCF70" s="1"/>
      <c r="NCG70" s="1"/>
      <c r="NCH70" s="1"/>
      <c r="NCI70" s="1"/>
      <c r="NCJ70" s="1"/>
      <c r="NCK70" s="1"/>
      <c r="NCL70" s="1"/>
      <c r="NCM70" s="1"/>
      <c r="NCN70" s="1"/>
      <c r="NCO70" s="1"/>
      <c r="NCP70" s="1"/>
      <c r="NCQ70" s="1"/>
      <c r="NCR70" s="1"/>
      <c r="NCS70" s="1"/>
      <c r="NCT70" s="1"/>
      <c r="NCU70" s="1"/>
      <c r="NCV70" s="1"/>
      <c r="NCW70" s="1"/>
      <c r="NCX70" s="1"/>
      <c r="NCY70" s="1"/>
      <c r="NCZ70" s="1"/>
      <c r="NDA70" s="1"/>
      <c r="NDB70" s="1"/>
      <c r="NDC70" s="1"/>
      <c r="NDD70" s="1"/>
      <c r="NDE70" s="1"/>
      <c r="NDF70" s="1"/>
      <c r="NDG70" s="1"/>
      <c r="NDH70" s="1"/>
      <c r="NDI70" s="1"/>
      <c r="NDJ70" s="1"/>
      <c r="NDK70" s="1"/>
      <c r="NDL70" s="1"/>
      <c r="NDM70" s="1"/>
      <c r="NDN70" s="1"/>
      <c r="NDO70" s="1"/>
      <c r="NDP70" s="1"/>
      <c r="NDQ70" s="1"/>
      <c r="NDR70" s="1"/>
      <c r="NDS70" s="1"/>
      <c r="NDT70" s="1"/>
      <c r="NDU70" s="1"/>
      <c r="NDV70" s="1"/>
      <c r="NDW70" s="1"/>
      <c r="NDX70" s="1"/>
      <c r="NDY70" s="1"/>
      <c r="NDZ70" s="1"/>
      <c r="NEA70" s="1"/>
      <c r="NEB70" s="1"/>
      <c r="NEC70" s="1"/>
      <c r="NED70" s="1"/>
      <c r="NEE70" s="1"/>
      <c r="NEF70" s="1"/>
      <c r="NEG70" s="1"/>
      <c r="NEH70" s="1"/>
      <c r="NEI70" s="1"/>
      <c r="NEJ70" s="1"/>
      <c r="NEK70" s="1"/>
      <c r="NEL70" s="1"/>
      <c r="NEM70" s="1"/>
      <c r="NEN70" s="1"/>
      <c r="NEO70" s="1"/>
      <c r="NEP70" s="1"/>
      <c r="NEQ70" s="1"/>
      <c r="NER70" s="1"/>
      <c r="NES70" s="1"/>
      <c r="NET70" s="1"/>
      <c r="NEU70" s="1"/>
      <c r="NEV70" s="1"/>
      <c r="NEW70" s="1"/>
      <c r="NEX70" s="1"/>
      <c r="NEY70" s="1"/>
      <c r="NEZ70" s="1"/>
      <c r="NFA70" s="1"/>
      <c r="NFB70" s="1"/>
      <c r="NFC70" s="1"/>
      <c r="NFD70" s="1"/>
      <c r="NFE70" s="1"/>
      <c r="NFF70" s="1"/>
      <c r="NFG70" s="1"/>
      <c r="NFH70" s="1"/>
      <c r="NFI70" s="1"/>
      <c r="NFJ70" s="1"/>
      <c r="NFK70" s="1"/>
      <c r="NFL70" s="1"/>
      <c r="NFM70" s="1"/>
      <c r="NFN70" s="1"/>
      <c r="NFO70" s="1"/>
      <c r="NFP70" s="1"/>
      <c r="NFQ70" s="1"/>
      <c r="NFR70" s="1"/>
      <c r="NFS70" s="1"/>
      <c r="NFT70" s="1"/>
      <c r="NFU70" s="1"/>
      <c r="NFV70" s="1"/>
      <c r="NFW70" s="1"/>
      <c r="NFX70" s="1"/>
      <c r="NFY70" s="1"/>
      <c r="NFZ70" s="1"/>
      <c r="NGA70" s="1"/>
      <c r="NGB70" s="1"/>
      <c r="NGC70" s="1"/>
      <c r="NGD70" s="1"/>
      <c r="NGE70" s="1"/>
      <c r="NGF70" s="1"/>
      <c r="NGG70" s="1"/>
      <c r="NGH70" s="1"/>
      <c r="NGI70" s="1"/>
      <c r="NGJ70" s="1"/>
      <c r="NGK70" s="1"/>
      <c r="NGL70" s="1"/>
      <c r="NGM70" s="1"/>
      <c r="NGN70" s="1"/>
      <c r="NGO70" s="1"/>
      <c r="NGP70" s="1"/>
      <c r="NGQ70" s="1"/>
      <c r="NGR70" s="1"/>
      <c r="NGS70" s="1"/>
      <c r="NGT70" s="1"/>
      <c r="NGU70" s="1"/>
      <c r="NGV70" s="1"/>
      <c r="NGW70" s="1"/>
      <c r="NGX70" s="1"/>
      <c r="NGY70" s="1"/>
      <c r="NGZ70" s="1"/>
      <c r="NHA70" s="1"/>
      <c r="NHB70" s="1"/>
      <c r="NHC70" s="1"/>
      <c r="NHD70" s="1"/>
      <c r="NHE70" s="1"/>
      <c r="NHF70" s="1"/>
      <c r="NHG70" s="1"/>
      <c r="NHH70" s="1"/>
      <c r="NHI70" s="1"/>
      <c r="NHJ70" s="1"/>
      <c r="NHK70" s="1"/>
      <c r="NHL70" s="1"/>
      <c r="NHM70" s="1"/>
      <c r="NHN70" s="1"/>
      <c r="NHO70" s="1"/>
      <c r="NHP70" s="1"/>
      <c r="NHQ70" s="1"/>
      <c r="NHR70" s="1"/>
      <c r="NHS70" s="1"/>
      <c r="NHT70" s="1"/>
      <c r="NHU70" s="1"/>
      <c r="NHV70" s="1"/>
      <c r="NHW70" s="1"/>
      <c r="NHX70" s="1"/>
      <c r="NHY70" s="1"/>
      <c r="NHZ70" s="1"/>
      <c r="NIA70" s="1"/>
      <c r="NIB70" s="1"/>
      <c r="NIC70" s="1"/>
      <c r="NID70" s="1"/>
      <c r="NIE70" s="1"/>
      <c r="NIF70" s="1"/>
      <c r="NIG70" s="1"/>
      <c r="NIH70" s="1"/>
      <c r="NII70" s="1"/>
      <c r="NIJ70" s="1"/>
      <c r="NIK70" s="1"/>
      <c r="NIL70" s="1"/>
      <c r="NIM70" s="1"/>
      <c r="NIN70" s="1"/>
      <c r="NIO70" s="1"/>
      <c r="NIP70" s="1"/>
      <c r="NIQ70" s="1"/>
      <c r="NIR70" s="1"/>
      <c r="NIS70" s="1"/>
      <c r="NIT70" s="1"/>
      <c r="NIU70" s="1"/>
      <c r="NIV70" s="1"/>
      <c r="NIW70" s="1"/>
      <c r="NIX70" s="1"/>
      <c r="NIY70" s="1"/>
      <c r="NIZ70" s="1"/>
      <c r="NJA70" s="1"/>
      <c r="NJB70" s="1"/>
      <c r="NJC70" s="1"/>
      <c r="NJD70" s="1"/>
      <c r="NJE70" s="1"/>
      <c r="NJF70" s="1"/>
      <c r="NJG70" s="1"/>
      <c r="NJH70" s="1"/>
      <c r="NJI70" s="1"/>
      <c r="NJJ70" s="1"/>
      <c r="NJK70" s="1"/>
      <c r="NJL70" s="1"/>
      <c r="NJM70" s="1"/>
      <c r="NJN70" s="1"/>
      <c r="NJO70" s="1"/>
      <c r="NJP70" s="1"/>
      <c r="NJQ70" s="1"/>
      <c r="NJR70" s="1"/>
      <c r="NJS70" s="1"/>
      <c r="NJT70" s="1"/>
      <c r="NJU70" s="1"/>
      <c r="NJV70" s="1"/>
      <c r="NJW70" s="1"/>
      <c r="NJX70" s="1"/>
      <c r="NJY70" s="1"/>
      <c r="NJZ70" s="1"/>
      <c r="NKA70" s="1"/>
      <c r="NKB70" s="1"/>
      <c r="NKC70" s="1"/>
      <c r="NKD70" s="1"/>
      <c r="NKE70" s="1"/>
      <c r="NKF70" s="1"/>
      <c r="NKG70" s="1"/>
      <c r="NKH70" s="1"/>
      <c r="NKI70" s="1"/>
      <c r="NKJ70" s="1"/>
      <c r="NKK70" s="1"/>
      <c r="NKL70" s="1"/>
      <c r="NKM70" s="1"/>
      <c r="NKN70" s="1"/>
      <c r="NKO70" s="1"/>
      <c r="NKP70" s="1"/>
      <c r="NKQ70" s="1"/>
      <c r="NKR70" s="1"/>
      <c r="NKS70" s="1"/>
      <c r="NKT70" s="1"/>
      <c r="NKU70" s="1"/>
      <c r="NKV70" s="1"/>
      <c r="NKW70" s="1"/>
      <c r="NKX70" s="1"/>
      <c r="NKY70" s="1"/>
      <c r="NKZ70" s="1"/>
      <c r="NLA70" s="1"/>
      <c r="NLB70" s="1"/>
      <c r="NLC70" s="1"/>
      <c r="NLD70" s="1"/>
      <c r="NLE70" s="1"/>
      <c r="NLF70" s="1"/>
      <c r="NLG70" s="1"/>
      <c r="NLH70" s="1"/>
      <c r="NLI70" s="1"/>
      <c r="NLJ70" s="1"/>
      <c r="NLK70" s="1"/>
      <c r="NLL70" s="1"/>
      <c r="NLM70" s="1"/>
      <c r="NLN70" s="1"/>
      <c r="NLO70" s="1"/>
      <c r="NLP70" s="1"/>
      <c r="NLQ70" s="1"/>
      <c r="NLR70" s="1"/>
      <c r="NLS70" s="1"/>
      <c r="NLT70" s="1"/>
      <c r="NLU70" s="1"/>
      <c r="NLV70" s="1"/>
      <c r="NLW70" s="1"/>
      <c r="NLX70" s="1"/>
      <c r="NLY70" s="1"/>
      <c r="NLZ70" s="1"/>
      <c r="NMA70" s="1"/>
      <c r="NMB70" s="1"/>
      <c r="NMC70" s="1"/>
      <c r="NMD70" s="1"/>
      <c r="NME70" s="1"/>
      <c r="NMF70" s="1"/>
      <c r="NMG70" s="1"/>
      <c r="NMH70" s="1"/>
      <c r="NMI70" s="1"/>
      <c r="NMJ70" s="1"/>
      <c r="NMK70" s="1"/>
      <c r="NML70" s="1"/>
      <c r="NMM70" s="1"/>
      <c r="NMN70" s="1"/>
      <c r="NMO70" s="1"/>
      <c r="NMP70" s="1"/>
      <c r="NMQ70" s="1"/>
      <c r="NMR70" s="1"/>
      <c r="NMS70" s="1"/>
      <c r="NMT70" s="1"/>
      <c r="NMU70" s="1"/>
      <c r="NMV70" s="1"/>
      <c r="NMW70" s="1"/>
      <c r="NMX70" s="1"/>
      <c r="NMY70" s="1"/>
      <c r="NMZ70" s="1"/>
      <c r="NNA70" s="1"/>
      <c r="NNB70" s="1"/>
      <c r="NNC70" s="1"/>
      <c r="NND70" s="1"/>
      <c r="NNE70" s="1"/>
      <c r="NNF70" s="1"/>
      <c r="NNG70" s="1"/>
      <c r="NNH70" s="1"/>
      <c r="NNI70" s="1"/>
      <c r="NNJ70" s="1"/>
      <c r="NNK70" s="1"/>
      <c r="NNL70" s="1"/>
      <c r="NNM70" s="1"/>
      <c r="NNN70" s="1"/>
      <c r="NNO70" s="1"/>
      <c r="NNP70" s="1"/>
      <c r="NNQ70" s="1"/>
      <c r="NNR70" s="1"/>
      <c r="NNS70" s="1"/>
      <c r="NNT70" s="1"/>
      <c r="NNU70" s="1"/>
      <c r="NNV70" s="1"/>
      <c r="NNW70" s="1"/>
      <c r="NNX70" s="1"/>
      <c r="NNY70" s="1"/>
      <c r="NNZ70" s="1"/>
      <c r="NOA70" s="1"/>
      <c r="NOB70" s="1"/>
      <c r="NOC70" s="1"/>
      <c r="NOD70" s="1"/>
      <c r="NOE70" s="1"/>
      <c r="NOF70" s="1"/>
      <c r="NOG70" s="1"/>
      <c r="NOH70" s="1"/>
      <c r="NOI70" s="1"/>
      <c r="NOJ70" s="1"/>
      <c r="NOK70" s="1"/>
      <c r="NOL70" s="1"/>
      <c r="NOM70" s="1"/>
      <c r="NON70" s="1"/>
      <c r="NOO70" s="1"/>
      <c r="NOP70" s="1"/>
      <c r="NOQ70" s="1"/>
      <c r="NOR70" s="1"/>
      <c r="NOS70" s="1"/>
      <c r="NOT70" s="1"/>
      <c r="NOU70" s="1"/>
      <c r="NOV70" s="1"/>
      <c r="NOW70" s="1"/>
      <c r="NOX70" s="1"/>
      <c r="NOY70" s="1"/>
      <c r="NOZ70" s="1"/>
      <c r="NPA70" s="1"/>
      <c r="NPB70" s="1"/>
      <c r="NPC70" s="1"/>
      <c r="NPD70" s="1"/>
      <c r="NPE70" s="1"/>
      <c r="NPF70" s="1"/>
      <c r="NPG70" s="1"/>
      <c r="NPH70" s="1"/>
      <c r="NPI70" s="1"/>
      <c r="NPJ70" s="1"/>
      <c r="NPK70" s="1"/>
      <c r="NPL70" s="1"/>
      <c r="NPM70" s="1"/>
      <c r="NPN70" s="1"/>
      <c r="NPO70" s="1"/>
      <c r="NPP70" s="1"/>
      <c r="NPQ70" s="1"/>
      <c r="NPR70" s="1"/>
      <c r="NPS70" s="1"/>
      <c r="NPT70" s="1"/>
      <c r="NPU70" s="1"/>
      <c r="NPV70" s="1"/>
      <c r="NPW70" s="1"/>
      <c r="NPX70" s="1"/>
      <c r="NPY70" s="1"/>
      <c r="NPZ70" s="1"/>
      <c r="NQA70" s="1"/>
      <c r="NQB70" s="1"/>
      <c r="NQC70" s="1"/>
      <c r="NQD70" s="1"/>
      <c r="NQE70" s="1"/>
      <c r="NQF70" s="1"/>
      <c r="NQG70" s="1"/>
      <c r="NQH70" s="1"/>
      <c r="NQI70" s="1"/>
      <c r="NQJ70" s="1"/>
      <c r="NQK70" s="1"/>
      <c r="NQL70" s="1"/>
      <c r="NQM70" s="1"/>
      <c r="NQN70" s="1"/>
      <c r="NQO70" s="1"/>
      <c r="NQP70" s="1"/>
      <c r="NQQ70" s="1"/>
      <c r="NQR70" s="1"/>
      <c r="NQS70" s="1"/>
      <c r="NQT70" s="1"/>
      <c r="NQU70" s="1"/>
      <c r="NQV70" s="1"/>
      <c r="NQW70" s="1"/>
      <c r="NQX70" s="1"/>
      <c r="NQY70" s="1"/>
      <c r="NQZ70" s="1"/>
      <c r="NRA70" s="1"/>
      <c r="NRB70" s="1"/>
      <c r="NRC70" s="1"/>
      <c r="NRD70" s="1"/>
      <c r="NRE70" s="1"/>
      <c r="NRF70" s="1"/>
      <c r="NRG70" s="1"/>
      <c r="NRH70" s="1"/>
      <c r="NRI70" s="1"/>
      <c r="NRJ70" s="1"/>
      <c r="NRK70" s="1"/>
      <c r="NRL70" s="1"/>
      <c r="NRM70" s="1"/>
      <c r="NRN70" s="1"/>
      <c r="NRO70" s="1"/>
      <c r="NRP70" s="1"/>
      <c r="NRQ70" s="1"/>
      <c r="NRR70" s="1"/>
      <c r="NRS70" s="1"/>
      <c r="NRT70" s="1"/>
      <c r="NRU70" s="1"/>
      <c r="NRV70" s="1"/>
      <c r="NRW70" s="1"/>
      <c r="NRX70" s="1"/>
      <c r="NRY70" s="1"/>
      <c r="NRZ70" s="1"/>
      <c r="NSA70" s="1"/>
      <c r="NSB70" s="1"/>
      <c r="NSC70" s="1"/>
      <c r="NSD70" s="1"/>
      <c r="NSE70" s="1"/>
      <c r="NSF70" s="1"/>
      <c r="NSG70" s="1"/>
      <c r="NSH70" s="1"/>
      <c r="NSI70" s="1"/>
      <c r="NSJ70" s="1"/>
      <c r="NSK70" s="1"/>
      <c r="NSL70" s="1"/>
      <c r="NSM70" s="1"/>
      <c r="NSN70" s="1"/>
      <c r="NSO70" s="1"/>
      <c r="NSP70" s="1"/>
      <c r="NSQ70" s="1"/>
      <c r="NSR70" s="1"/>
      <c r="NSS70" s="1"/>
      <c r="NST70" s="1"/>
      <c r="NSU70" s="1"/>
      <c r="NSV70" s="1"/>
      <c r="NSW70" s="1"/>
      <c r="NSX70" s="1"/>
      <c r="NSY70" s="1"/>
      <c r="NSZ70" s="1"/>
      <c r="NTA70" s="1"/>
      <c r="NTB70" s="1"/>
      <c r="NTC70" s="1"/>
      <c r="NTD70" s="1"/>
      <c r="NTE70" s="1"/>
      <c r="NTF70" s="1"/>
      <c r="NTG70" s="1"/>
      <c r="NTH70" s="1"/>
      <c r="NTI70" s="1"/>
      <c r="NTJ70" s="1"/>
      <c r="NTK70" s="1"/>
      <c r="NTL70" s="1"/>
      <c r="NTM70" s="1"/>
      <c r="NTN70" s="1"/>
      <c r="NTO70" s="1"/>
      <c r="NTP70" s="1"/>
      <c r="NTQ70" s="1"/>
      <c r="NTR70" s="1"/>
      <c r="NTS70" s="1"/>
      <c r="NTT70" s="1"/>
      <c r="NTU70" s="1"/>
      <c r="NTV70" s="1"/>
      <c r="NTW70" s="1"/>
      <c r="NTX70" s="1"/>
      <c r="NTY70" s="1"/>
      <c r="NTZ70" s="1"/>
      <c r="NUA70" s="1"/>
      <c r="NUB70" s="1"/>
      <c r="NUC70" s="1"/>
      <c r="NUD70" s="1"/>
      <c r="NUE70" s="1"/>
      <c r="NUF70" s="1"/>
      <c r="NUG70" s="1"/>
      <c r="NUH70" s="1"/>
      <c r="NUI70" s="1"/>
      <c r="NUJ70" s="1"/>
      <c r="NUK70" s="1"/>
      <c r="NUL70" s="1"/>
      <c r="NUM70" s="1"/>
      <c r="NUN70" s="1"/>
      <c r="NUO70" s="1"/>
      <c r="NUP70" s="1"/>
      <c r="NUQ70" s="1"/>
      <c r="NUR70" s="1"/>
      <c r="NUS70" s="1"/>
      <c r="NUT70" s="1"/>
      <c r="NUU70" s="1"/>
      <c r="NUV70" s="1"/>
      <c r="NUW70" s="1"/>
      <c r="NUX70" s="1"/>
      <c r="NUY70" s="1"/>
      <c r="NUZ70" s="1"/>
      <c r="NVA70" s="1"/>
      <c r="NVB70" s="1"/>
      <c r="NVC70" s="1"/>
      <c r="NVD70" s="1"/>
      <c r="NVE70" s="1"/>
      <c r="NVF70" s="1"/>
      <c r="NVG70" s="1"/>
      <c r="NVH70" s="1"/>
      <c r="NVI70" s="1"/>
      <c r="NVJ70" s="1"/>
      <c r="NVK70" s="1"/>
      <c r="NVL70" s="1"/>
      <c r="NVM70" s="1"/>
      <c r="NVN70" s="1"/>
      <c r="NVO70" s="1"/>
      <c r="NVP70" s="1"/>
      <c r="NVQ70" s="1"/>
      <c r="NVR70" s="1"/>
      <c r="NVS70" s="1"/>
      <c r="NVT70" s="1"/>
      <c r="NVU70" s="1"/>
      <c r="NVV70" s="1"/>
      <c r="NVW70" s="1"/>
      <c r="NVX70" s="1"/>
      <c r="NVY70" s="1"/>
      <c r="NVZ70" s="1"/>
      <c r="NWA70" s="1"/>
      <c r="NWB70" s="1"/>
      <c r="NWC70" s="1"/>
      <c r="NWD70" s="1"/>
      <c r="NWE70" s="1"/>
      <c r="NWF70" s="1"/>
      <c r="NWG70" s="1"/>
      <c r="NWH70" s="1"/>
      <c r="NWI70" s="1"/>
      <c r="NWJ70" s="1"/>
      <c r="NWK70" s="1"/>
      <c r="NWL70" s="1"/>
      <c r="NWM70" s="1"/>
      <c r="NWN70" s="1"/>
      <c r="NWO70" s="1"/>
      <c r="NWP70" s="1"/>
      <c r="NWQ70" s="1"/>
      <c r="NWR70" s="1"/>
      <c r="NWS70" s="1"/>
      <c r="NWT70" s="1"/>
      <c r="NWU70" s="1"/>
      <c r="NWV70" s="1"/>
      <c r="NWW70" s="1"/>
      <c r="NWX70" s="1"/>
      <c r="NWY70" s="1"/>
      <c r="NWZ70" s="1"/>
      <c r="NXA70" s="1"/>
      <c r="NXB70" s="1"/>
      <c r="NXC70" s="1"/>
      <c r="NXD70" s="1"/>
      <c r="NXE70" s="1"/>
      <c r="NXF70" s="1"/>
      <c r="NXG70" s="1"/>
      <c r="NXH70" s="1"/>
      <c r="NXI70" s="1"/>
      <c r="NXJ70" s="1"/>
      <c r="NXK70" s="1"/>
      <c r="NXL70" s="1"/>
      <c r="NXM70" s="1"/>
      <c r="NXN70" s="1"/>
      <c r="NXO70" s="1"/>
      <c r="NXP70" s="1"/>
      <c r="NXQ70" s="1"/>
      <c r="NXR70" s="1"/>
      <c r="NXS70" s="1"/>
      <c r="NXT70" s="1"/>
      <c r="NXU70" s="1"/>
      <c r="NXV70" s="1"/>
      <c r="NXW70" s="1"/>
      <c r="NXX70" s="1"/>
      <c r="NXY70" s="1"/>
      <c r="NXZ70" s="1"/>
      <c r="NYA70" s="1"/>
      <c r="NYB70" s="1"/>
      <c r="NYC70" s="1"/>
      <c r="NYD70" s="1"/>
      <c r="NYE70" s="1"/>
      <c r="NYF70" s="1"/>
      <c r="NYG70" s="1"/>
      <c r="NYH70" s="1"/>
      <c r="NYI70" s="1"/>
      <c r="NYJ70" s="1"/>
      <c r="NYK70" s="1"/>
      <c r="NYL70" s="1"/>
      <c r="NYM70" s="1"/>
      <c r="NYN70" s="1"/>
      <c r="NYO70" s="1"/>
      <c r="NYP70" s="1"/>
      <c r="NYQ70" s="1"/>
      <c r="NYR70" s="1"/>
      <c r="NYS70" s="1"/>
      <c r="NYT70" s="1"/>
      <c r="NYU70" s="1"/>
      <c r="NYV70" s="1"/>
      <c r="NYW70" s="1"/>
      <c r="NYX70" s="1"/>
      <c r="NYY70" s="1"/>
      <c r="NYZ70" s="1"/>
      <c r="NZA70" s="1"/>
      <c r="NZB70" s="1"/>
      <c r="NZC70" s="1"/>
      <c r="NZD70" s="1"/>
      <c r="NZE70" s="1"/>
      <c r="NZF70" s="1"/>
      <c r="NZG70" s="1"/>
      <c r="NZH70" s="1"/>
      <c r="NZI70" s="1"/>
      <c r="NZJ70" s="1"/>
      <c r="NZK70" s="1"/>
      <c r="NZL70" s="1"/>
      <c r="NZM70" s="1"/>
      <c r="NZN70" s="1"/>
      <c r="NZO70" s="1"/>
      <c r="NZP70" s="1"/>
      <c r="NZQ70" s="1"/>
      <c r="NZR70" s="1"/>
      <c r="NZS70" s="1"/>
      <c r="NZT70" s="1"/>
      <c r="NZU70" s="1"/>
      <c r="NZV70" s="1"/>
      <c r="NZW70" s="1"/>
      <c r="NZX70" s="1"/>
      <c r="NZY70" s="1"/>
      <c r="NZZ70" s="1"/>
      <c r="OAA70" s="1"/>
      <c r="OAB70" s="1"/>
      <c r="OAC70" s="1"/>
      <c r="OAD70" s="1"/>
      <c r="OAE70" s="1"/>
      <c r="OAF70" s="1"/>
      <c r="OAG70" s="1"/>
      <c r="OAH70" s="1"/>
      <c r="OAI70" s="1"/>
      <c r="OAJ70" s="1"/>
      <c r="OAK70" s="1"/>
      <c r="OAL70" s="1"/>
      <c r="OAM70" s="1"/>
      <c r="OAN70" s="1"/>
      <c r="OAO70" s="1"/>
      <c r="OAP70" s="1"/>
      <c r="OAQ70" s="1"/>
      <c r="OAR70" s="1"/>
      <c r="OAS70" s="1"/>
      <c r="OAT70" s="1"/>
      <c r="OAU70" s="1"/>
      <c r="OAV70" s="1"/>
      <c r="OAW70" s="1"/>
      <c r="OAX70" s="1"/>
      <c r="OAY70" s="1"/>
      <c r="OAZ70" s="1"/>
      <c r="OBA70" s="1"/>
      <c r="OBB70" s="1"/>
      <c r="OBC70" s="1"/>
      <c r="OBD70" s="1"/>
      <c r="OBE70" s="1"/>
      <c r="OBF70" s="1"/>
      <c r="OBG70" s="1"/>
      <c r="OBH70" s="1"/>
      <c r="OBI70" s="1"/>
      <c r="OBJ70" s="1"/>
      <c r="OBK70" s="1"/>
      <c r="OBL70" s="1"/>
      <c r="OBM70" s="1"/>
      <c r="OBN70" s="1"/>
      <c r="OBO70" s="1"/>
      <c r="OBP70" s="1"/>
      <c r="OBQ70" s="1"/>
      <c r="OBR70" s="1"/>
      <c r="OBS70" s="1"/>
      <c r="OBT70" s="1"/>
      <c r="OBU70" s="1"/>
      <c r="OBV70" s="1"/>
      <c r="OBW70" s="1"/>
      <c r="OBX70" s="1"/>
      <c r="OBY70" s="1"/>
      <c r="OBZ70" s="1"/>
      <c r="OCA70" s="1"/>
      <c r="OCB70" s="1"/>
      <c r="OCC70" s="1"/>
      <c r="OCD70" s="1"/>
      <c r="OCE70" s="1"/>
      <c r="OCF70" s="1"/>
      <c r="OCG70" s="1"/>
      <c r="OCH70" s="1"/>
      <c r="OCI70" s="1"/>
      <c r="OCJ70" s="1"/>
      <c r="OCK70" s="1"/>
      <c r="OCL70" s="1"/>
      <c r="OCM70" s="1"/>
      <c r="OCN70" s="1"/>
      <c r="OCO70" s="1"/>
      <c r="OCP70" s="1"/>
      <c r="OCQ70" s="1"/>
      <c r="OCR70" s="1"/>
      <c r="OCS70" s="1"/>
      <c r="OCT70" s="1"/>
      <c r="OCU70" s="1"/>
      <c r="OCV70" s="1"/>
      <c r="OCW70" s="1"/>
      <c r="OCX70" s="1"/>
      <c r="OCY70" s="1"/>
      <c r="OCZ70" s="1"/>
      <c r="ODA70" s="1"/>
      <c r="ODB70" s="1"/>
      <c r="ODC70" s="1"/>
      <c r="ODD70" s="1"/>
      <c r="ODE70" s="1"/>
      <c r="ODF70" s="1"/>
      <c r="ODG70" s="1"/>
      <c r="ODH70" s="1"/>
      <c r="ODI70" s="1"/>
      <c r="ODJ70" s="1"/>
      <c r="ODK70" s="1"/>
      <c r="ODL70" s="1"/>
      <c r="ODM70" s="1"/>
      <c r="ODN70" s="1"/>
      <c r="ODO70" s="1"/>
      <c r="ODP70" s="1"/>
      <c r="ODQ70" s="1"/>
      <c r="ODR70" s="1"/>
      <c r="ODS70" s="1"/>
      <c r="ODT70" s="1"/>
      <c r="ODU70" s="1"/>
      <c r="ODV70" s="1"/>
      <c r="ODW70" s="1"/>
      <c r="ODX70" s="1"/>
      <c r="ODY70" s="1"/>
      <c r="ODZ70" s="1"/>
      <c r="OEA70" s="1"/>
      <c r="OEB70" s="1"/>
      <c r="OEC70" s="1"/>
      <c r="OED70" s="1"/>
      <c r="OEE70" s="1"/>
      <c r="OEF70" s="1"/>
      <c r="OEG70" s="1"/>
      <c r="OEH70" s="1"/>
      <c r="OEI70" s="1"/>
      <c r="OEJ70" s="1"/>
      <c r="OEK70" s="1"/>
      <c r="OEL70" s="1"/>
      <c r="OEM70" s="1"/>
      <c r="OEN70" s="1"/>
      <c r="OEO70" s="1"/>
      <c r="OEP70" s="1"/>
      <c r="OEQ70" s="1"/>
      <c r="OER70" s="1"/>
      <c r="OES70" s="1"/>
      <c r="OET70" s="1"/>
      <c r="OEU70" s="1"/>
      <c r="OEV70" s="1"/>
      <c r="OEW70" s="1"/>
      <c r="OEX70" s="1"/>
      <c r="OEY70" s="1"/>
      <c r="OEZ70" s="1"/>
      <c r="OFA70" s="1"/>
      <c r="OFB70" s="1"/>
      <c r="OFC70" s="1"/>
      <c r="OFD70" s="1"/>
      <c r="OFE70" s="1"/>
      <c r="OFF70" s="1"/>
      <c r="OFG70" s="1"/>
      <c r="OFH70" s="1"/>
      <c r="OFI70" s="1"/>
      <c r="OFJ70" s="1"/>
      <c r="OFK70" s="1"/>
      <c r="OFL70" s="1"/>
      <c r="OFM70" s="1"/>
      <c r="OFN70" s="1"/>
      <c r="OFO70" s="1"/>
      <c r="OFP70" s="1"/>
      <c r="OFQ70" s="1"/>
      <c r="OFR70" s="1"/>
      <c r="OFS70" s="1"/>
      <c r="OFT70" s="1"/>
      <c r="OFU70" s="1"/>
      <c r="OFV70" s="1"/>
      <c r="OFW70" s="1"/>
      <c r="OFX70" s="1"/>
      <c r="OFY70" s="1"/>
      <c r="OFZ70" s="1"/>
      <c r="OGA70" s="1"/>
      <c r="OGB70" s="1"/>
      <c r="OGC70" s="1"/>
      <c r="OGD70" s="1"/>
      <c r="OGE70" s="1"/>
      <c r="OGF70" s="1"/>
      <c r="OGG70" s="1"/>
      <c r="OGH70" s="1"/>
      <c r="OGI70" s="1"/>
      <c r="OGJ70" s="1"/>
      <c r="OGK70" s="1"/>
      <c r="OGL70" s="1"/>
      <c r="OGM70" s="1"/>
      <c r="OGN70" s="1"/>
      <c r="OGO70" s="1"/>
      <c r="OGP70" s="1"/>
      <c r="OGQ70" s="1"/>
      <c r="OGR70" s="1"/>
      <c r="OGS70" s="1"/>
      <c r="OGT70" s="1"/>
      <c r="OGU70" s="1"/>
      <c r="OGV70" s="1"/>
      <c r="OGW70" s="1"/>
      <c r="OGX70" s="1"/>
      <c r="OGY70" s="1"/>
      <c r="OGZ70" s="1"/>
      <c r="OHA70" s="1"/>
      <c r="OHB70" s="1"/>
      <c r="OHC70" s="1"/>
      <c r="OHD70" s="1"/>
      <c r="OHE70" s="1"/>
      <c r="OHF70" s="1"/>
      <c r="OHG70" s="1"/>
      <c r="OHH70" s="1"/>
      <c r="OHI70" s="1"/>
      <c r="OHJ70" s="1"/>
      <c r="OHK70" s="1"/>
      <c r="OHL70" s="1"/>
      <c r="OHM70" s="1"/>
      <c r="OHN70" s="1"/>
      <c r="OHO70" s="1"/>
      <c r="OHP70" s="1"/>
      <c r="OHQ70" s="1"/>
      <c r="OHR70" s="1"/>
      <c r="OHS70" s="1"/>
      <c r="OHT70" s="1"/>
      <c r="OHU70" s="1"/>
      <c r="OHV70" s="1"/>
      <c r="OHW70" s="1"/>
      <c r="OHX70" s="1"/>
      <c r="OHY70" s="1"/>
      <c r="OHZ70" s="1"/>
      <c r="OIA70" s="1"/>
      <c r="OIB70" s="1"/>
      <c r="OIC70" s="1"/>
      <c r="OID70" s="1"/>
      <c r="OIE70" s="1"/>
      <c r="OIF70" s="1"/>
      <c r="OIG70" s="1"/>
      <c r="OIH70" s="1"/>
      <c r="OII70" s="1"/>
      <c r="OIJ70" s="1"/>
      <c r="OIK70" s="1"/>
      <c r="OIL70" s="1"/>
      <c r="OIM70" s="1"/>
      <c r="OIN70" s="1"/>
      <c r="OIO70" s="1"/>
      <c r="OIP70" s="1"/>
      <c r="OIQ70" s="1"/>
      <c r="OIR70" s="1"/>
      <c r="OIS70" s="1"/>
      <c r="OIT70" s="1"/>
      <c r="OIU70" s="1"/>
      <c r="OIV70" s="1"/>
      <c r="OIW70" s="1"/>
      <c r="OIX70" s="1"/>
      <c r="OIY70" s="1"/>
      <c r="OIZ70" s="1"/>
      <c r="OJA70" s="1"/>
      <c r="OJB70" s="1"/>
      <c r="OJC70" s="1"/>
      <c r="OJD70" s="1"/>
      <c r="OJE70" s="1"/>
      <c r="OJF70" s="1"/>
      <c r="OJG70" s="1"/>
      <c r="OJH70" s="1"/>
      <c r="OJI70" s="1"/>
      <c r="OJJ70" s="1"/>
      <c r="OJK70" s="1"/>
      <c r="OJL70" s="1"/>
      <c r="OJM70" s="1"/>
      <c r="OJN70" s="1"/>
      <c r="OJO70" s="1"/>
      <c r="OJP70" s="1"/>
      <c r="OJQ70" s="1"/>
      <c r="OJR70" s="1"/>
      <c r="OJS70" s="1"/>
      <c r="OJT70" s="1"/>
      <c r="OJU70" s="1"/>
      <c r="OJV70" s="1"/>
      <c r="OJW70" s="1"/>
      <c r="OJX70" s="1"/>
      <c r="OJY70" s="1"/>
      <c r="OJZ70" s="1"/>
      <c r="OKA70" s="1"/>
      <c r="OKB70" s="1"/>
      <c r="OKC70" s="1"/>
      <c r="OKD70" s="1"/>
      <c r="OKE70" s="1"/>
      <c r="OKF70" s="1"/>
      <c r="OKG70" s="1"/>
      <c r="OKH70" s="1"/>
      <c r="OKI70" s="1"/>
      <c r="OKJ70" s="1"/>
      <c r="OKK70" s="1"/>
      <c r="OKL70" s="1"/>
      <c r="OKM70" s="1"/>
      <c r="OKN70" s="1"/>
      <c r="OKO70" s="1"/>
      <c r="OKP70" s="1"/>
      <c r="OKQ70" s="1"/>
      <c r="OKR70" s="1"/>
      <c r="OKS70" s="1"/>
      <c r="OKT70" s="1"/>
      <c r="OKU70" s="1"/>
      <c r="OKV70" s="1"/>
      <c r="OKW70" s="1"/>
      <c r="OKX70" s="1"/>
      <c r="OKY70" s="1"/>
      <c r="OKZ70" s="1"/>
      <c r="OLA70" s="1"/>
      <c r="OLB70" s="1"/>
      <c r="OLC70" s="1"/>
      <c r="OLD70" s="1"/>
      <c r="OLE70" s="1"/>
      <c r="OLF70" s="1"/>
      <c r="OLG70" s="1"/>
      <c r="OLH70" s="1"/>
      <c r="OLI70" s="1"/>
      <c r="OLJ70" s="1"/>
      <c r="OLK70" s="1"/>
      <c r="OLL70" s="1"/>
      <c r="OLM70" s="1"/>
      <c r="OLN70" s="1"/>
      <c r="OLO70" s="1"/>
      <c r="OLP70" s="1"/>
      <c r="OLQ70" s="1"/>
      <c r="OLR70" s="1"/>
      <c r="OLS70" s="1"/>
      <c r="OLT70" s="1"/>
      <c r="OLU70" s="1"/>
      <c r="OLV70" s="1"/>
      <c r="OLW70" s="1"/>
      <c r="OLX70" s="1"/>
      <c r="OLY70" s="1"/>
      <c r="OLZ70" s="1"/>
      <c r="OMA70" s="1"/>
      <c r="OMB70" s="1"/>
      <c r="OMC70" s="1"/>
      <c r="OMD70" s="1"/>
      <c r="OME70" s="1"/>
      <c r="OMF70" s="1"/>
      <c r="OMG70" s="1"/>
      <c r="OMH70" s="1"/>
      <c r="OMI70" s="1"/>
      <c r="OMJ70" s="1"/>
      <c r="OMK70" s="1"/>
      <c r="OML70" s="1"/>
      <c r="OMM70" s="1"/>
      <c r="OMN70" s="1"/>
      <c r="OMO70" s="1"/>
      <c r="OMP70" s="1"/>
      <c r="OMQ70" s="1"/>
      <c r="OMR70" s="1"/>
      <c r="OMS70" s="1"/>
      <c r="OMT70" s="1"/>
      <c r="OMU70" s="1"/>
      <c r="OMV70" s="1"/>
      <c r="OMW70" s="1"/>
      <c r="OMX70" s="1"/>
      <c r="OMY70" s="1"/>
      <c r="OMZ70" s="1"/>
      <c r="ONA70" s="1"/>
      <c r="ONB70" s="1"/>
      <c r="ONC70" s="1"/>
      <c r="OND70" s="1"/>
      <c r="ONE70" s="1"/>
      <c r="ONF70" s="1"/>
      <c r="ONG70" s="1"/>
      <c r="ONH70" s="1"/>
      <c r="ONI70" s="1"/>
      <c r="ONJ70" s="1"/>
      <c r="ONK70" s="1"/>
      <c r="ONL70" s="1"/>
      <c r="ONM70" s="1"/>
      <c r="ONN70" s="1"/>
      <c r="ONO70" s="1"/>
      <c r="ONP70" s="1"/>
      <c r="ONQ70" s="1"/>
      <c r="ONR70" s="1"/>
      <c r="ONS70" s="1"/>
      <c r="ONT70" s="1"/>
      <c r="ONU70" s="1"/>
      <c r="ONV70" s="1"/>
      <c r="ONW70" s="1"/>
      <c r="ONX70" s="1"/>
      <c r="ONY70" s="1"/>
      <c r="ONZ70" s="1"/>
      <c r="OOA70" s="1"/>
      <c r="OOB70" s="1"/>
      <c r="OOC70" s="1"/>
      <c r="OOD70" s="1"/>
      <c r="OOE70" s="1"/>
      <c r="OOF70" s="1"/>
      <c r="OOG70" s="1"/>
      <c r="OOH70" s="1"/>
      <c r="OOI70" s="1"/>
      <c r="OOJ70" s="1"/>
      <c r="OOK70" s="1"/>
      <c r="OOL70" s="1"/>
      <c r="OOM70" s="1"/>
      <c r="OON70" s="1"/>
      <c r="OOO70" s="1"/>
      <c r="OOP70" s="1"/>
      <c r="OOQ70" s="1"/>
      <c r="OOR70" s="1"/>
      <c r="OOS70" s="1"/>
      <c r="OOT70" s="1"/>
      <c r="OOU70" s="1"/>
      <c r="OOV70" s="1"/>
      <c r="OOW70" s="1"/>
      <c r="OOX70" s="1"/>
      <c r="OOY70" s="1"/>
      <c r="OOZ70" s="1"/>
      <c r="OPA70" s="1"/>
      <c r="OPB70" s="1"/>
      <c r="OPC70" s="1"/>
      <c r="OPD70" s="1"/>
      <c r="OPE70" s="1"/>
      <c r="OPF70" s="1"/>
      <c r="OPG70" s="1"/>
      <c r="OPH70" s="1"/>
      <c r="OPI70" s="1"/>
      <c r="OPJ70" s="1"/>
      <c r="OPK70" s="1"/>
      <c r="OPL70" s="1"/>
      <c r="OPM70" s="1"/>
      <c r="OPN70" s="1"/>
      <c r="OPO70" s="1"/>
      <c r="OPP70" s="1"/>
      <c r="OPQ70" s="1"/>
      <c r="OPR70" s="1"/>
      <c r="OPS70" s="1"/>
      <c r="OPT70" s="1"/>
      <c r="OPU70" s="1"/>
      <c r="OPV70" s="1"/>
      <c r="OPW70" s="1"/>
      <c r="OPX70" s="1"/>
      <c r="OPY70" s="1"/>
      <c r="OPZ70" s="1"/>
      <c r="OQA70" s="1"/>
      <c r="OQB70" s="1"/>
      <c r="OQC70" s="1"/>
      <c r="OQD70" s="1"/>
      <c r="OQE70" s="1"/>
      <c r="OQF70" s="1"/>
      <c r="OQG70" s="1"/>
      <c r="OQH70" s="1"/>
      <c r="OQI70" s="1"/>
      <c r="OQJ70" s="1"/>
      <c r="OQK70" s="1"/>
      <c r="OQL70" s="1"/>
      <c r="OQM70" s="1"/>
      <c r="OQN70" s="1"/>
      <c r="OQO70" s="1"/>
      <c r="OQP70" s="1"/>
      <c r="OQQ70" s="1"/>
      <c r="OQR70" s="1"/>
      <c r="OQS70" s="1"/>
      <c r="OQT70" s="1"/>
      <c r="OQU70" s="1"/>
      <c r="OQV70" s="1"/>
      <c r="OQW70" s="1"/>
      <c r="OQX70" s="1"/>
      <c r="OQY70" s="1"/>
      <c r="OQZ70" s="1"/>
      <c r="ORA70" s="1"/>
      <c r="ORB70" s="1"/>
      <c r="ORC70" s="1"/>
      <c r="ORD70" s="1"/>
      <c r="ORE70" s="1"/>
      <c r="ORF70" s="1"/>
      <c r="ORG70" s="1"/>
      <c r="ORH70" s="1"/>
      <c r="ORI70" s="1"/>
      <c r="ORJ70" s="1"/>
      <c r="ORK70" s="1"/>
      <c r="ORL70" s="1"/>
      <c r="ORM70" s="1"/>
      <c r="ORN70" s="1"/>
      <c r="ORO70" s="1"/>
      <c r="ORP70" s="1"/>
      <c r="ORQ70" s="1"/>
      <c r="ORR70" s="1"/>
      <c r="ORS70" s="1"/>
      <c r="ORT70" s="1"/>
      <c r="ORU70" s="1"/>
      <c r="ORV70" s="1"/>
      <c r="ORW70" s="1"/>
      <c r="ORX70" s="1"/>
      <c r="ORY70" s="1"/>
      <c r="ORZ70" s="1"/>
      <c r="OSA70" s="1"/>
      <c r="OSB70" s="1"/>
      <c r="OSC70" s="1"/>
      <c r="OSD70" s="1"/>
      <c r="OSE70" s="1"/>
      <c r="OSF70" s="1"/>
      <c r="OSG70" s="1"/>
      <c r="OSH70" s="1"/>
      <c r="OSI70" s="1"/>
      <c r="OSJ70" s="1"/>
      <c r="OSK70" s="1"/>
      <c r="OSL70" s="1"/>
      <c r="OSM70" s="1"/>
      <c r="OSN70" s="1"/>
      <c r="OSO70" s="1"/>
      <c r="OSP70" s="1"/>
      <c r="OSQ70" s="1"/>
      <c r="OSR70" s="1"/>
      <c r="OSS70" s="1"/>
      <c r="OST70" s="1"/>
      <c r="OSU70" s="1"/>
      <c r="OSV70" s="1"/>
      <c r="OSW70" s="1"/>
      <c r="OSX70" s="1"/>
      <c r="OSY70" s="1"/>
      <c r="OSZ70" s="1"/>
      <c r="OTA70" s="1"/>
      <c r="OTB70" s="1"/>
      <c r="OTC70" s="1"/>
      <c r="OTD70" s="1"/>
      <c r="OTE70" s="1"/>
      <c r="OTF70" s="1"/>
      <c r="OTG70" s="1"/>
      <c r="OTH70" s="1"/>
      <c r="OTI70" s="1"/>
      <c r="OTJ70" s="1"/>
      <c r="OTK70" s="1"/>
      <c r="OTL70" s="1"/>
      <c r="OTM70" s="1"/>
      <c r="OTN70" s="1"/>
      <c r="OTO70" s="1"/>
      <c r="OTP70" s="1"/>
      <c r="OTQ70" s="1"/>
      <c r="OTR70" s="1"/>
      <c r="OTS70" s="1"/>
      <c r="OTT70" s="1"/>
      <c r="OTU70" s="1"/>
      <c r="OTV70" s="1"/>
      <c r="OTW70" s="1"/>
      <c r="OTX70" s="1"/>
      <c r="OTY70" s="1"/>
      <c r="OTZ70" s="1"/>
      <c r="OUA70" s="1"/>
      <c r="OUB70" s="1"/>
      <c r="OUC70" s="1"/>
      <c r="OUD70" s="1"/>
      <c r="OUE70" s="1"/>
      <c r="OUF70" s="1"/>
      <c r="OUG70" s="1"/>
      <c r="OUH70" s="1"/>
      <c r="OUI70" s="1"/>
      <c r="OUJ70" s="1"/>
      <c r="OUK70" s="1"/>
      <c r="OUL70" s="1"/>
      <c r="OUM70" s="1"/>
      <c r="OUN70" s="1"/>
      <c r="OUO70" s="1"/>
      <c r="OUP70" s="1"/>
      <c r="OUQ70" s="1"/>
      <c r="OUR70" s="1"/>
      <c r="OUS70" s="1"/>
      <c r="OUT70" s="1"/>
      <c r="OUU70" s="1"/>
      <c r="OUV70" s="1"/>
      <c r="OUW70" s="1"/>
      <c r="OUX70" s="1"/>
      <c r="OUY70" s="1"/>
      <c r="OUZ70" s="1"/>
      <c r="OVA70" s="1"/>
      <c r="OVB70" s="1"/>
      <c r="OVC70" s="1"/>
      <c r="OVD70" s="1"/>
      <c r="OVE70" s="1"/>
      <c r="OVF70" s="1"/>
      <c r="OVG70" s="1"/>
      <c r="OVH70" s="1"/>
      <c r="OVI70" s="1"/>
      <c r="OVJ70" s="1"/>
      <c r="OVK70" s="1"/>
      <c r="OVL70" s="1"/>
      <c r="OVM70" s="1"/>
      <c r="OVN70" s="1"/>
      <c r="OVO70" s="1"/>
      <c r="OVP70" s="1"/>
      <c r="OVQ70" s="1"/>
      <c r="OVR70" s="1"/>
      <c r="OVS70" s="1"/>
      <c r="OVT70" s="1"/>
      <c r="OVU70" s="1"/>
      <c r="OVV70" s="1"/>
      <c r="OVW70" s="1"/>
      <c r="OVX70" s="1"/>
      <c r="OVY70" s="1"/>
      <c r="OVZ70" s="1"/>
      <c r="OWA70" s="1"/>
      <c r="OWB70" s="1"/>
      <c r="OWC70" s="1"/>
      <c r="OWD70" s="1"/>
      <c r="OWE70" s="1"/>
      <c r="OWF70" s="1"/>
      <c r="OWG70" s="1"/>
      <c r="OWH70" s="1"/>
      <c r="OWI70" s="1"/>
      <c r="OWJ70" s="1"/>
      <c r="OWK70" s="1"/>
      <c r="OWL70" s="1"/>
      <c r="OWM70" s="1"/>
      <c r="OWN70" s="1"/>
      <c r="OWO70" s="1"/>
      <c r="OWP70" s="1"/>
      <c r="OWQ70" s="1"/>
      <c r="OWR70" s="1"/>
      <c r="OWS70" s="1"/>
      <c r="OWT70" s="1"/>
      <c r="OWU70" s="1"/>
      <c r="OWV70" s="1"/>
      <c r="OWW70" s="1"/>
      <c r="OWX70" s="1"/>
      <c r="OWY70" s="1"/>
      <c r="OWZ70" s="1"/>
      <c r="OXA70" s="1"/>
      <c r="OXB70" s="1"/>
      <c r="OXC70" s="1"/>
      <c r="OXD70" s="1"/>
      <c r="OXE70" s="1"/>
      <c r="OXF70" s="1"/>
      <c r="OXG70" s="1"/>
      <c r="OXH70" s="1"/>
      <c r="OXI70" s="1"/>
      <c r="OXJ70" s="1"/>
      <c r="OXK70" s="1"/>
      <c r="OXL70" s="1"/>
      <c r="OXM70" s="1"/>
      <c r="OXN70" s="1"/>
      <c r="OXO70" s="1"/>
      <c r="OXP70" s="1"/>
      <c r="OXQ70" s="1"/>
      <c r="OXR70" s="1"/>
      <c r="OXS70" s="1"/>
      <c r="OXT70" s="1"/>
      <c r="OXU70" s="1"/>
      <c r="OXV70" s="1"/>
      <c r="OXW70" s="1"/>
      <c r="OXX70" s="1"/>
      <c r="OXY70" s="1"/>
      <c r="OXZ70" s="1"/>
      <c r="OYA70" s="1"/>
      <c r="OYB70" s="1"/>
      <c r="OYC70" s="1"/>
      <c r="OYD70" s="1"/>
      <c r="OYE70" s="1"/>
      <c r="OYF70" s="1"/>
      <c r="OYG70" s="1"/>
      <c r="OYH70" s="1"/>
      <c r="OYI70" s="1"/>
      <c r="OYJ70" s="1"/>
      <c r="OYK70" s="1"/>
      <c r="OYL70" s="1"/>
      <c r="OYM70" s="1"/>
      <c r="OYN70" s="1"/>
      <c r="OYO70" s="1"/>
      <c r="OYP70" s="1"/>
      <c r="OYQ70" s="1"/>
      <c r="OYR70" s="1"/>
      <c r="OYS70" s="1"/>
      <c r="OYT70" s="1"/>
      <c r="OYU70" s="1"/>
      <c r="OYV70" s="1"/>
      <c r="OYW70" s="1"/>
      <c r="OYX70" s="1"/>
      <c r="OYY70" s="1"/>
      <c r="OYZ70" s="1"/>
      <c r="OZA70" s="1"/>
      <c r="OZB70" s="1"/>
      <c r="OZC70" s="1"/>
      <c r="OZD70" s="1"/>
      <c r="OZE70" s="1"/>
      <c r="OZF70" s="1"/>
      <c r="OZG70" s="1"/>
      <c r="OZH70" s="1"/>
      <c r="OZI70" s="1"/>
      <c r="OZJ70" s="1"/>
      <c r="OZK70" s="1"/>
      <c r="OZL70" s="1"/>
      <c r="OZM70" s="1"/>
      <c r="OZN70" s="1"/>
      <c r="OZO70" s="1"/>
      <c r="OZP70" s="1"/>
      <c r="OZQ70" s="1"/>
      <c r="OZR70" s="1"/>
      <c r="OZS70" s="1"/>
      <c r="OZT70" s="1"/>
      <c r="OZU70" s="1"/>
      <c r="OZV70" s="1"/>
      <c r="OZW70" s="1"/>
      <c r="OZX70" s="1"/>
      <c r="OZY70" s="1"/>
      <c r="OZZ70" s="1"/>
      <c r="PAA70" s="1"/>
      <c r="PAB70" s="1"/>
      <c r="PAC70" s="1"/>
      <c r="PAD70" s="1"/>
      <c r="PAE70" s="1"/>
      <c r="PAF70" s="1"/>
      <c r="PAG70" s="1"/>
      <c r="PAH70" s="1"/>
      <c r="PAI70" s="1"/>
      <c r="PAJ70" s="1"/>
      <c r="PAK70" s="1"/>
      <c r="PAL70" s="1"/>
      <c r="PAM70" s="1"/>
      <c r="PAN70" s="1"/>
      <c r="PAO70" s="1"/>
      <c r="PAP70" s="1"/>
      <c r="PAQ70" s="1"/>
      <c r="PAR70" s="1"/>
      <c r="PAS70" s="1"/>
      <c r="PAT70" s="1"/>
      <c r="PAU70" s="1"/>
      <c r="PAV70" s="1"/>
      <c r="PAW70" s="1"/>
      <c r="PAX70" s="1"/>
      <c r="PAY70" s="1"/>
      <c r="PAZ70" s="1"/>
      <c r="PBA70" s="1"/>
      <c r="PBB70" s="1"/>
      <c r="PBC70" s="1"/>
      <c r="PBD70" s="1"/>
      <c r="PBE70" s="1"/>
      <c r="PBF70" s="1"/>
      <c r="PBG70" s="1"/>
      <c r="PBH70" s="1"/>
      <c r="PBI70" s="1"/>
      <c r="PBJ70" s="1"/>
      <c r="PBK70" s="1"/>
      <c r="PBL70" s="1"/>
      <c r="PBM70" s="1"/>
      <c r="PBN70" s="1"/>
      <c r="PBO70" s="1"/>
      <c r="PBP70" s="1"/>
      <c r="PBQ70" s="1"/>
      <c r="PBR70" s="1"/>
      <c r="PBS70" s="1"/>
      <c r="PBT70" s="1"/>
      <c r="PBU70" s="1"/>
      <c r="PBV70" s="1"/>
      <c r="PBW70" s="1"/>
      <c r="PBX70" s="1"/>
      <c r="PBY70" s="1"/>
      <c r="PBZ70" s="1"/>
      <c r="PCA70" s="1"/>
      <c r="PCB70" s="1"/>
      <c r="PCC70" s="1"/>
      <c r="PCD70" s="1"/>
      <c r="PCE70" s="1"/>
      <c r="PCF70" s="1"/>
      <c r="PCG70" s="1"/>
      <c r="PCH70" s="1"/>
      <c r="PCI70" s="1"/>
      <c r="PCJ70" s="1"/>
      <c r="PCK70" s="1"/>
      <c r="PCL70" s="1"/>
      <c r="PCM70" s="1"/>
      <c r="PCN70" s="1"/>
      <c r="PCO70" s="1"/>
      <c r="PCP70" s="1"/>
      <c r="PCQ70" s="1"/>
      <c r="PCR70" s="1"/>
      <c r="PCS70" s="1"/>
      <c r="PCT70" s="1"/>
      <c r="PCU70" s="1"/>
      <c r="PCV70" s="1"/>
      <c r="PCW70" s="1"/>
      <c r="PCX70" s="1"/>
      <c r="PCY70" s="1"/>
      <c r="PCZ70" s="1"/>
      <c r="PDA70" s="1"/>
      <c r="PDB70" s="1"/>
      <c r="PDC70" s="1"/>
      <c r="PDD70" s="1"/>
      <c r="PDE70" s="1"/>
      <c r="PDF70" s="1"/>
      <c r="PDG70" s="1"/>
      <c r="PDH70" s="1"/>
      <c r="PDI70" s="1"/>
      <c r="PDJ70" s="1"/>
      <c r="PDK70" s="1"/>
      <c r="PDL70" s="1"/>
      <c r="PDM70" s="1"/>
      <c r="PDN70" s="1"/>
      <c r="PDO70" s="1"/>
      <c r="PDP70" s="1"/>
      <c r="PDQ70" s="1"/>
      <c r="PDR70" s="1"/>
      <c r="PDS70" s="1"/>
      <c r="PDT70" s="1"/>
      <c r="PDU70" s="1"/>
      <c r="PDV70" s="1"/>
      <c r="PDW70" s="1"/>
      <c r="PDX70" s="1"/>
      <c r="PDY70" s="1"/>
      <c r="PDZ70" s="1"/>
      <c r="PEA70" s="1"/>
      <c r="PEB70" s="1"/>
      <c r="PEC70" s="1"/>
      <c r="PED70" s="1"/>
      <c r="PEE70" s="1"/>
      <c r="PEF70" s="1"/>
      <c r="PEG70" s="1"/>
      <c r="PEH70" s="1"/>
      <c r="PEI70" s="1"/>
      <c r="PEJ70" s="1"/>
      <c r="PEK70" s="1"/>
      <c r="PEL70" s="1"/>
      <c r="PEM70" s="1"/>
      <c r="PEN70" s="1"/>
      <c r="PEO70" s="1"/>
      <c r="PEP70" s="1"/>
      <c r="PEQ70" s="1"/>
      <c r="PER70" s="1"/>
      <c r="PES70" s="1"/>
      <c r="PET70" s="1"/>
      <c r="PEU70" s="1"/>
      <c r="PEV70" s="1"/>
      <c r="PEW70" s="1"/>
      <c r="PEX70" s="1"/>
      <c r="PEY70" s="1"/>
      <c r="PEZ70" s="1"/>
      <c r="PFA70" s="1"/>
      <c r="PFB70" s="1"/>
      <c r="PFC70" s="1"/>
      <c r="PFD70" s="1"/>
      <c r="PFE70" s="1"/>
      <c r="PFF70" s="1"/>
      <c r="PFG70" s="1"/>
      <c r="PFH70" s="1"/>
      <c r="PFI70" s="1"/>
      <c r="PFJ70" s="1"/>
      <c r="PFK70" s="1"/>
      <c r="PFL70" s="1"/>
      <c r="PFM70" s="1"/>
      <c r="PFN70" s="1"/>
      <c r="PFO70" s="1"/>
      <c r="PFP70" s="1"/>
      <c r="PFQ70" s="1"/>
      <c r="PFR70" s="1"/>
      <c r="PFS70" s="1"/>
      <c r="PFT70" s="1"/>
      <c r="PFU70" s="1"/>
      <c r="PFV70" s="1"/>
      <c r="PFW70" s="1"/>
      <c r="PFX70" s="1"/>
      <c r="PFY70" s="1"/>
      <c r="PFZ70" s="1"/>
      <c r="PGA70" s="1"/>
      <c r="PGB70" s="1"/>
      <c r="PGC70" s="1"/>
      <c r="PGD70" s="1"/>
      <c r="PGE70" s="1"/>
      <c r="PGF70" s="1"/>
      <c r="PGG70" s="1"/>
      <c r="PGH70" s="1"/>
      <c r="PGI70" s="1"/>
      <c r="PGJ70" s="1"/>
      <c r="PGK70" s="1"/>
      <c r="PGL70" s="1"/>
      <c r="PGM70" s="1"/>
      <c r="PGN70" s="1"/>
      <c r="PGO70" s="1"/>
      <c r="PGP70" s="1"/>
      <c r="PGQ70" s="1"/>
      <c r="PGR70" s="1"/>
      <c r="PGS70" s="1"/>
      <c r="PGT70" s="1"/>
      <c r="PGU70" s="1"/>
      <c r="PGV70" s="1"/>
      <c r="PGW70" s="1"/>
      <c r="PGX70" s="1"/>
      <c r="PGY70" s="1"/>
      <c r="PGZ70" s="1"/>
      <c r="PHA70" s="1"/>
      <c r="PHB70" s="1"/>
      <c r="PHC70" s="1"/>
      <c r="PHD70" s="1"/>
      <c r="PHE70" s="1"/>
      <c r="PHF70" s="1"/>
      <c r="PHG70" s="1"/>
      <c r="PHH70" s="1"/>
      <c r="PHI70" s="1"/>
      <c r="PHJ70" s="1"/>
      <c r="PHK70" s="1"/>
      <c r="PHL70" s="1"/>
      <c r="PHM70" s="1"/>
      <c r="PHN70" s="1"/>
      <c r="PHO70" s="1"/>
      <c r="PHP70" s="1"/>
      <c r="PHQ70" s="1"/>
      <c r="PHR70" s="1"/>
      <c r="PHS70" s="1"/>
      <c r="PHT70" s="1"/>
      <c r="PHU70" s="1"/>
      <c r="PHV70" s="1"/>
      <c r="PHW70" s="1"/>
      <c r="PHX70" s="1"/>
      <c r="PHY70" s="1"/>
      <c r="PHZ70" s="1"/>
      <c r="PIA70" s="1"/>
      <c r="PIB70" s="1"/>
      <c r="PIC70" s="1"/>
      <c r="PID70" s="1"/>
      <c r="PIE70" s="1"/>
      <c r="PIF70" s="1"/>
      <c r="PIG70" s="1"/>
      <c r="PIH70" s="1"/>
      <c r="PII70" s="1"/>
      <c r="PIJ70" s="1"/>
      <c r="PIK70" s="1"/>
      <c r="PIL70" s="1"/>
      <c r="PIM70" s="1"/>
      <c r="PIN70" s="1"/>
      <c r="PIO70" s="1"/>
      <c r="PIP70" s="1"/>
      <c r="PIQ70" s="1"/>
      <c r="PIR70" s="1"/>
      <c r="PIS70" s="1"/>
      <c r="PIT70" s="1"/>
      <c r="PIU70" s="1"/>
      <c r="PIV70" s="1"/>
      <c r="PIW70" s="1"/>
      <c r="PIX70" s="1"/>
      <c r="PIY70" s="1"/>
      <c r="PIZ70" s="1"/>
      <c r="PJA70" s="1"/>
      <c r="PJB70" s="1"/>
      <c r="PJC70" s="1"/>
      <c r="PJD70" s="1"/>
      <c r="PJE70" s="1"/>
      <c r="PJF70" s="1"/>
      <c r="PJG70" s="1"/>
      <c r="PJH70" s="1"/>
      <c r="PJI70" s="1"/>
      <c r="PJJ70" s="1"/>
      <c r="PJK70" s="1"/>
      <c r="PJL70" s="1"/>
      <c r="PJM70" s="1"/>
      <c r="PJN70" s="1"/>
      <c r="PJO70" s="1"/>
      <c r="PJP70" s="1"/>
      <c r="PJQ70" s="1"/>
      <c r="PJR70" s="1"/>
      <c r="PJS70" s="1"/>
      <c r="PJT70" s="1"/>
      <c r="PJU70" s="1"/>
      <c r="PJV70" s="1"/>
      <c r="PJW70" s="1"/>
      <c r="PJX70" s="1"/>
      <c r="PJY70" s="1"/>
      <c r="PJZ70" s="1"/>
      <c r="PKA70" s="1"/>
      <c r="PKB70" s="1"/>
      <c r="PKC70" s="1"/>
      <c r="PKD70" s="1"/>
      <c r="PKE70" s="1"/>
      <c r="PKF70" s="1"/>
      <c r="PKG70" s="1"/>
      <c r="PKH70" s="1"/>
      <c r="PKI70" s="1"/>
      <c r="PKJ70" s="1"/>
      <c r="PKK70" s="1"/>
      <c r="PKL70" s="1"/>
      <c r="PKM70" s="1"/>
      <c r="PKN70" s="1"/>
      <c r="PKO70" s="1"/>
      <c r="PKP70" s="1"/>
      <c r="PKQ70" s="1"/>
      <c r="PKR70" s="1"/>
      <c r="PKS70" s="1"/>
      <c r="PKT70" s="1"/>
      <c r="PKU70" s="1"/>
      <c r="PKV70" s="1"/>
      <c r="PKW70" s="1"/>
      <c r="PKX70" s="1"/>
      <c r="PKY70" s="1"/>
      <c r="PKZ70" s="1"/>
      <c r="PLA70" s="1"/>
      <c r="PLB70" s="1"/>
      <c r="PLC70" s="1"/>
      <c r="PLD70" s="1"/>
      <c r="PLE70" s="1"/>
      <c r="PLF70" s="1"/>
      <c r="PLG70" s="1"/>
      <c r="PLH70" s="1"/>
      <c r="PLI70" s="1"/>
      <c r="PLJ70" s="1"/>
      <c r="PLK70" s="1"/>
      <c r="PLL70" s="1"/>
      <c r="PLM70" s="1"/>
      <c r="PLN70" s="1"/>
      <c r="PLO70" s="1"/>
      <c r="PLP70" s="1"/>
      <c r="PLQ70" s="1"/>
      <c r="PLR70" s="1"/>
      <c r="PLS70" s="1"/>
      <c r="PLT70" s="1"/>
      <c r="PLU70" s="1"/>
      <c r="PLV70" s="1"/>
      <c r="PLW70" s="1"/>
      <c r="PLX70" s="1"/>
      <c r="PLY70" s="1"/>
      <c r="PLZ70" s="1"/>
      <c r="PMA70" s="1"/>
      <c r="PMB70" s="1"/>
      <c r="PMC70" s="1"/>
      <c r="PMD70" s="1"/>
      <c r="PME70" s="1"/>
      <c r="PMF70" s="1"/>
      <c r="PMG70" s="1"/>
      <c r="PMH70" s="1"/>
      <c r="PMI70" s="1"/>
      <c r="PMJ70" s="1"/>
      <c r="PMK70" s="1"/>
      <c r="PML70" s="1"/>
      <c r="PMM70" s="1"/>
      <c r="PMN70" s="1"/>
      <c r="PMO70" s="1"/>
      <c r="PMP70" s="1"/>
      <c r="PMQ70" s="1"/>
      <c r="PMR70" s="1"/>
      <c r="PMS70" s="1"/>
      <c r="PMT70" s="1"/>
      <c r="PMU70" s="1"/>
      <c r="PMV70" s="1"/>
      <c r="PMW70" s="1"/>
      <c r="PMX70" s="1"/>
      <c r="PMY70" s="1"/>
      <c r="PMZ70" s="1"/>
      <c r="PNA70" s="1"/>
      <c r="PNB70" s="1"/>
      <c r="PNC70" s="1"/>
      <c r="PND70" s="1"/>
      <c r="PNE70" s="1"/>
      <c r="PNF70" s="1"/>
      <c r="PNG70" s="1"/>
      <c r="PNH70" s="1"/>
      <c r="PNI70" s="1"/>
      <c r="PNJ70" s="1"/>
      <c r="PNK70" s="1"/>
      <c r="PNL70" s="1"/>
      <c r="PNM70" s="1"/>
      <c r="PNN70" s="1"/>
      <c r="PNO70" s="1"/>
      <c r="PNP70" s="1"/>
      <c r="PNQ70" s="1"/>
      <c r="PNR70" s="1"/>
      <c r="PNS70" s="1"/>
      <c r="PNT70" s="1"/>
      <c r="PNU70" s="1"/>
      <c r="PNV70" s="1"/>
      <c r="PNW70" s="1"/>
      <c r="PNX70" s="1"/>
      <c r="PNY70" s="1"/>
      <c r="PNZ70" s="1"/>
      <c r="POA70" s="1"/>
      <c r="POB70" s="1"/>
      <c r="POC70" s="1"/>
      <c r="POD70" s="1"/>
      <c r="POE70" s="1"/>
      <c r="POF70" s="1"/>
      <c r="POG70" s="1"/>
      <c r="POH70" s="1"/>
      <c r="POI70" s="1"/>
      <c r="POJ70" s="1"/>
      <c r="POK70" s="1"/>
      <c r="POL70" s="1"/>
      <c r="POM70" s="1"/>
      <c r="PON70" s="1"/>
      <c r="POO70" s="1"/>
      <c r="POP70" s="1"/>
      <c r="POQ70" s="1"/>
      <c r="POR70" s="1"/>
      <c r="POS70" s="1"/>
      <c r="POT70" s="1"/>
      <c r="POU70" s="1"/>
      <c r="POV70" s="1"/>
      <c r="POW70" s="1"/>
      <c r="POX70" s="1"/>
      <c r="POY70" s="1"/>
      <c r="POZ70" s="1"/>
      <c r="PPA70" s="1"/>
      <c r="PPB70" s="1"/>
      <c r="PPC70" s="1"/>
      <c r="PPD70" s="1"/>
      <c r="PPE70" s="1"/>
      <c r="PPF70" s="1"/>
      <c r="PPG70" s="1"/>
      <c r="PPH70" s="1"/>
      <c r="PPI70" s="1"/>
      <c r="PPJ70" s="1"/>
      <c r="PPK70" s="1"/>
      <c r="PPL70" s="1"/>
      <c r="PPM70" s="1"/>
      <c r="PPN70" s="1"/>
      <c r="PPO70" s="1"/>
      <c r="PPP70" s="1"/>
      <c r="PPQ70" s="1"/>
      <c r="PPR70" s="1"/>
      <c r="PPS70" s="1"/>
      <c r="PPT70" s="1"/>
      <c r="PPU70" s="1"/>
      <c r="PPV70" s="1"/>
      <c r="PPW70" s="1"/>
      <c r="PPX70" s="1"/>
      <c r="PPY70" s="1"/>
      <c r="PPZ70" s="1"/>
      <c r="PQA70" s="1"/>
      <c r="PQB70" s="1"/>
      <c r="PQC70" s="1"/>
      <c r="PQD70" s="1"/>
      <c r="PQE70" s="1"/>
      <c r="PQF70" s="1"/>
      <c r="PQG70" s="1"/>
      <c r="PQH70" s="1"/>
      <c r="PQI70" s="1"/>
      <c r="PQJ70" s="1"/>
      <c r="PQK70" s="1"/>
      <c r="PQL70" s="1"/>
      <c r="PQM70" s="1"/>
      <c r="PQN70" s="1"/>
      <c r="PQO70" s="1"/>
      <c r="PQP70" s="1"/>
      <c r="PQQ70" s="1"/>
      <c r="PQR70" s="1"/>
      <c r="PQS70" s="1"/>
      <c r="PQT70" s="1"/>
      <c r="PQU70" s="1"/>
      <c r="PQV70" s="1"/>
      <c r="PQW70" s="1"/>
      <c r="PQX70" s="1"/>
      <c r="PQY70" s="1"/>
      <c r="PQZ70" s="1"/>
      <c r="PRA70" s="1"/>
      <c r="PRB70" s="1"/>
      <c r="PRC70" s="1"/>
      <c r="PRD70" s="1"/>
      <c r="PRE70" s="1"/>
      <c r="PRF70" s="1"/>
      <c r="PRG70" s="1"/>
      <c r="PRH70" s="1"/>
      <c r="PRI70" s="1"/>
      <c r="PRJ70" s="1"/>
      <c r="PRK70" s="1"/>
      <c r="PRL70" s="1"/>
      <c r="PRM70" s="1"/>
      <c r="PRN70" s="1"/>
      <c r="PRO70" s="1"/>
      <c r="PRP70" s="1"/>
      <c r="PRQ70" s="1"/>
      <c r="PRR70" s="1"/>
      <c r="PRS70" s="1"/>
      <c r="PRT70" s="1"/>
      <c r="PRU70" s="1"/>
      <c r="PRV70" s="1"/>
      <c r="PRW70" s="1"/>
      <c r="PRX70" s="1"/>
      <c r="PRY70" s="1"/>
      <c r="PRZ70" s="1"/>
      <c r="PSA70" s="1"/>
      <c r="PSB70" s="1"/>
      <c r="PSC70" s="1"/>
      <c r="PSD70" s="1"/>
      <c r="PSE70" s="1"/>
      <c r="PSF70" s="1"/>
      <c r="PSG70" s="1"/>
      <c r="PSH70" s="1"/>
      <c r="PSI70" s="1"/>
      <c r="PSJ70" s="1"/>
      <c r="PSK70" s="1"/>
      <c r="PSL70" s="1"/>
      <c r="PSM70" s="1"/>
      <c r="PSN70" s="1"/>
      <c r="PSO70" s="1"/>
      <c r="PSP70" s="1"/>
      <c r="PSQ70" s="1"/>
      <c r="PSR70" s="1"/>
      <c r="PSS70" s="1"/>
      <c r="PST70" s="1"/>
      <c r="PSU70" s="1"/>
      <c r="PSV70" s="1"/>
      <c r="PSW70" s="1"/>
      <c r="PSX70" s="1"/>
      <c r="PSY70" s="1"/>
      <c r="PSZ70" s="1"/>
      <c r="PTA70" s="1"/>
      <c r="PTB70" s="1"/>
      <c r="PTC70" s="1"/>
      <c r="PTD70" s="1"/>
      <c r="PTE70" s="1"/>
      <c r="PTF70" s="1"/>
      <c r="PTG70" s="1"/>
      <c r="PTH70" s="1"/>
      <c r="PTI70" s="1"/>
      <c r="PTJ70" s="1"/>
      <c r="PTK70" s="1"/>
      <c r="PTL70" s="1"/>
      <c r="PTM70" s="1"/>
      <c r="PTN70" s="1"/>
      <c r="PTO70" s="1"/>
      <c r="PTP70" s="1"/>
      <c r="PTQ70" s="1"/>
      <c r="PTR70" s="1"/>
      <c r="PTS70" s="1"/>
      <c r="PTT70" s="1"/>
      <c r="PTU70" s="1"/>
      <c r="PTV70" s="1"/>
      <c r="PTW70" s="1"/>
      <c r="PTX70" s="1"/>
      <c r="PTY70" s="1"/>
      <c r="PTZ70" s="1"/>
      <c r="PUA70" s="1"/>
      <c r="PUB70" s="1"/>
      <c r="PUC70" s="1"/>
      <c r="PUD70" s="1"/>
      <c r="PUE70" s="1"/>
      <c r="PUF70" s="1"/>
      <c r="PUG70" s="1"/>
      <c r="PUH70" s="1"/>
      <c r="PUI70" s="1"/>
      <c r="PUJ70" s="1"/>
      <c r="PUK70" s="1"/>
      <c r="PUL70" s="1"/>
      <c r="PUM70" s="1"/>
      <c r="PUN70" s="1"/>
      <c r="PUO70" s="1"/>
      <c r="PUP70" s="1"/>
      <c r="PUQ70" s="1"/>
      <c r="PUR70" s="1"/>
      <c r="PUS70" s="1"/>
      <c r="PUT70" s="1"/>
      <c r="PUU70" s="1"/>
      <c r="PUV70" s="1"/>
      <c r="PUW70" s="1"/>
      <c r="PUX70" s="1"/>
      <c r="PUY70" s="1"/>
      <c r="PUZ70" s="1"/>
      <c r="PVA70" s="1"/>
      <c r="PVB70" s="1"/>
      <c r="PVC70" s="1"/>
      <c r="PVD70" s="1"/>
      <c r="PVE70" s="1"/>
      <c r="PVF70" s="1"/>
      <c r="PVG70" s="1"/>
      <c r="PVH70" s="1"/>
      <c r="PVI70" s="1"/>
      <c r="PVJ70" s="1"/>
      <c r="PVK70" s="1"/>
      <c r="PVL70" s="1"/>
      <c r="PVM70" s="1"/>
      <c r="PVN70" s="1"/>
      <c r="PVO70" s="1"/>
      <c r="PVP70" s="1"/>
      <c r="PVQ70" s="1"/>
      <c r="PVR70" s="1"/>
      <c r="PVS70" s="1"/>
      <c r="PVT70" s="1"/>
      <c r="PVU70" s="1"/>
      <c r="PVV70" s="1"/>
      <c r="PVW70" s="1"/>
      <c r="PVX70" s="1"/>
      <c r="PVY70" s="1"/>
      <c r="PVZ70" s="1"/>
      <c r="PWA70" s="1"/>
      <c r="PWB70" s="1"/>
      <c r="PWC70" s="1"/>
      <c r="PWD70" s="1"/>
      <c r="PWE70" s="1"/>
      <c r="PWF70" s="1"/>
      <c r="PWG70" s="1"/>
      <c r="PWH70" s="1"/>
      <c r="PWI70" s="1"/>
      <c r="PWJ70" s="1"/>
      <c r="PWK70" s="1"/>
      <c r="PWL70" s="1"/>
      <c r="PWM70" s="1"/>
      <c r="PWN70" s="1"/>
      <c r="PWO70" s="1"/>
      <c r="PWP70" s="1"/>
      <c r="PWQ70" s="1"/>
      <c r="PWR70" s="1"/>
      <c r="PWS70" s="1"/>
      <c r="PWT70" s="1"/>
      <c r="PWU70" s="1"/>
      <c r="PWV70" s="1"/>
      <c r="PWW70" s="1"/>
      <c r="PWX70" s="1"/>
      <c r="PWY70" s="1"/>
      <c r="PWZ70" s="1"/>
      <c r="PXA70" s="1"/>
      <c r="PXB70" s="1"/>
      <c r="PXC70" s="1"/>
      <c r="PXD70" s="1"/>
      <c r="PXE70" s="1"/>
      <c r="PXF70" s="1"/>
      <c r="PXG70" s="1"/>
      <c r="PXH70" s="1"/>
      <c r="PXI70" s="1"/>
      <c r="PXJ70" s="1"/>
      <c r="PXK70" s="1"/>
      <c r="PXL70" s="1"/>
      <c r="PXM70" s="1"/>
      <c r="PXN70" s="1"/>
      <c r="PXO70" s="1"/>
      <c r="PXP70" s="1"/>
      <c r="PXQ70" s="1"/>
      <c r="PXR70" s="1"/>
      <c r="PXS70" s="1"/>
      <c r="PXT70" s="1"/>
      <c r="PXU70" s="1"/>
      <c r="PXV70" s="1"/>
      <c r="PXW70" s="1"/>
      <c r="PXX70" s="1"/>
      <c r="PXY70" s="1"/>
      <c r="PXZ70" s="1"/>
      <c r="PYA70" s="1"/>
      <c r="PYB70" s="1"/>
      <c r="PYC70" s="1"/>
      <c r="PYD70" s="1"/>
      <c r="PYE70" s="1"/>
      <c r="PYF70" s="1"/>
      <c r="PYG70" s="1"/>
      <c r="PYH70" s="1"/>
      <c r="PYI70" s="1"/>
      <c r="PYJ70" s="1"/>
      <c r="PYK70" s="1"/>
      <c r="PYL70" s="1"/>
      <c r="PYM70" s="1"/>
      <c r="PYN70" s="1"/>
      <c r="PYO70" s="1"/>
      <c r="PYP70" s="1"/>
      <c r="PYQ70" s="1"/>
      <c r="PYR70" s="1"/>
      <c r="PYS70" s="1"/>
      <c r="PYT70" s="1"/>
      <c r="PYU70" s="1"/>
      <c r="PYV70" s="1"/>
      <c r="PYW70" s="1"/>
      <c r="PYX70" s="1"/>
      <c r="PYY70" s="1"/>
      <c r="PYZ70" s="1"/>
      <c r="PZA70" s="1"/>
      <c r="PZB70" s="1"/>
      <c r="PZC70" s="1"/>
      <c r="PZD70" s="1"/>
      <c r="PZE70" s="1"/>
      <c r="PZF70" s="1"/>
      <c r="PZG70" s="1"/>
      <c r="PZH70" s="1"/>
      <c r="PZI70" s="1"/>
      <c r="PZJ70" s="1"/>
      <c r="PZK70" s="1"/>
      <c r="PZL70" s="1"/>
      <c r="PZM70" s="1"/>
      <c r="PZN70" s="1"/>
      <c r="PZO70" s="1"/>
      <c r="PZP70" s="1"/>
      <c r="PZQ70" s="1"/>
      <c r="PZR70" s="1"/>
      <c r="PZS70" s="1"/>
      <c r="PZT70" s="1"/>
      <c r="PZU70" s="1"/>
      <c r="PZV70" s="1"/>
      <c r="PZW70" s="1"/>
      <c r="PZX70" s="1"/>
      <c r="PZY70" s="1"/>
      <c r="PZZ70" s="1"/>
      <c r="QAA70" s="1"/>
      <c r="QAB70" s="1"/>
      <c r="QAC70" s="1"/>
      <c r="QAD70" s="1"/>
      <c r="QAE70" s="1"/>
      <c r="QAF70" s="1"/>
      <c r="QAG70" s="1"/>
      <c r="QAH70" s="1"/>
      <c r="QAI70" s="1"/>
      <c r="QAJ70" s="1"/>
      <c r="QAK70" s="1"/>
      <c r="QAL70" s="1"/>
      <c r="QAM70" s="1"/>
      <c r="QAN70" s="1"/>
      <c r="QAO70" s="1"/>
      <c r="QAP70" s="1"/>
      <c r="QAQ70" s="1"/>
      <c r="QAR70" s="1"/>
      <c r="QAS70" s="1"/>
      <c r="QAT70" s="1"/>
      <c r="QAU70" s="1"/>
      <c r="QAV70" s="1"/>
      <c r="QAW70" s="1"/>
      <c r="QAX70" s="1"/>
      <c r="QAY70" s="1"/>
      <c r="QAZ70" s="1"/>
      <c r="QBA70" s="1"/>
      <c r="QBB70" s="1"/>
      <c r="QBC70" s="1"/>
      <c r="QBD70" s="1"/>
      <c r="QBE70" s="1"/>
      <c r="QBF70" s="1"/>
      <c r="QBG70" s="1"/>
      <c r="QBH70" s="1"/>
      <c r="QBI70" s="1"/>
      <c r="QBJ70" s="1"/>
      <c r="QBK70" s="1"/>
      <c r="QBL70" s="1"/>
      <c r="QBM70" s="1"/>
      <c r="QBN70" s="1"/>
      <c r="QBO70" s="1"/>
      <c r="QBP70" s="1"/>
      <c r="QBQ70" s="1"/>
      <c r="QBR70" s="1"/>
      <c r="QBS70" s="1"/>
      <c r="QBT70" s="1"/>
      <c r="QBU70" s="1"/>
      <c r="QBV70" s="1"/>
      <c r="QBW70" s="1"/>
      <c r="QBX70" s="1"/>
      <c r="QBY70" s="1"/>
      <c r="QBZ70" s="1"/>
      <c r="QCA70" s="1"/>
      <c r="QCB70" s="1"/>
      <c r="QCC70" s="1"/>
      <c r="QCD70" s="1"/>
      <c r="QCE70" s="1"/>
      <c r="QCF70" s="1"/>
      <c r="QCG70" s="1"/>
      <c r="QCH70" s="1"/>
      <c r="QCI70" s="1"/>
      <c r="QCJ70" s="1"/>
      <c r="QCK70" s="1"/>
      <c r="QCL70" s="1"/>
      <c r="QCM70" s="1"/>
      <c r="QCN70" s="1"/>
      <c r="QCO70" s="1"/>
      <c r="QCP70" s="1"/>
      <c r="QCQ70" s="1"/>
      <c r="QCR70" s="1"/>
      <c r="QCS70" s="1"/>
      <c r="QCT70" s="1"/>
      <c r="QCU70" s="1"/>
      <c r="QCV70" s="1"/>
      <c r="QCW70" s="1"/>
      <c r="QCX70" s="1"/>
      <c r="QCY70" s="1"/>
      <c r="QCZ70" s="1"/>
      <c r="QDA70" s="1"/>
      <c r="QDB70" s="1"/>
      <c r="QDC70" s="1"/>
      <c r="QDD70" s="1"/>
      <c r="QDE70" s="1"/>
      <c r="QDF70" s="1"/>
      <c r="QDG70" s="1"/>
      <c r="QDH70" s="1"/>
      <c r="QDI70" s="1"/>
      <c r="QDJ70" s="1"/>
      <c r="QDK70" s="1"/>
      <c r="QDL70" s="1"/>
      <c r="QDM70" s="1"/>
      <c r="QDN70" s="1"/>
      <c r="QDO70" s="1"/>
      <c r="QDP70" s="1"/>
      <c r="QDQ70" s="1"/>
      <c r="QDR70" s="1"/>
      <c r="QDS70" s="1"/>
      <c r="QDT70" s="1"/>
      <c r="QDU70" s="1"/>
      <c r="QDV70" s="1"/>
      <c r="QDW70" s="1"/>
      <c r="QDX70" s="1"/>
      <c r="QDY70" s="1"/>
      <c r="QDZ70" s="1"/>
      <c r="QEA70" s="1"/>
      <c r="QEB70" s="1"/>
      <c r="QEC70" s="1"/>
      <c r="QED70" s="1"/>
      <c r="QEE70" s="1"/>
      <c r="QEF70" s="1"/>
      <c r="QEG70" s="1"/>
      <c r="QEH70" s="1"/>
      <c r="QEI70" s="1"/>
      <c r="QEJ70" s="1"/>
      <c r="QEK70" s="1"/>
      <c r="QEL70" s="1"/>
      <c r="QEM70" s="1"/>
      <c r="QEN70" s="1"/>
      <c r="QEO70" s="1"/>
      <c r="QEP70" s="1"/>
      <c r="QEQ70" s="1"/>
      <c r="QER70" s="1"/>
      <c r="QES70" s="1"/>
      <c r="QET70" s="1"/>
      <c r="QEU70" s="1"/>
      <c r="QEV70" s="1"/>
      <c r="QEW70" s="1"/>
      <c r="QEX70" s="1"/>
      <c r="QEY70" s="1"/>
      <c r="QEZ70" s="1"/>
      <c r="QFA70" s="1"/>
      <c r="QFB70" s="1"/>
      <c r="QFC70" s="1"/>
      <c r="QFD70" s="1"/>
      <c r="QFE70" s="1"/>
      <c r="QFF70" s="1"/>
      <c r="QFG70" s="1"/>
      <c r="QFH70" s="1"/>
      <c r="QFI70" s="1"/>
      <c r="QFJ70" s="1"/>
      <c r="QFK70" s="1"/>
      <c r="QFL70" s="1"/>
      <c r="QFM70" s="1"/>
      <c r="QFN70" s="1"/>
      <c r="QFO70" s="1"/>
      <c r="QFP70" s="1"/>
      <c r="QFQ70" s="1"/>
      <c r="QFR70" s="1"/>
      <c r="QFS70" s="1"/>
      <c r="QFT70" s="1"/>
      <c r="QFU70" s="1"/>
      <c r="QFV70" s="1"/>
      <c r="QFW70" s="1"/>
      <c r="QFX70" s="1"/>
      <c r="QFY70" s="1"/>
      <c r="QFZ70" s="1"/>
      <c r="QGA70" s="1"/>
      <c r="QGB70" s="1"/>
      <c r="QGC70" s="1"/>
      <c r="QGD70" s="1"/>
      <c r="QGE70" s="1"/>
      <c r="QGF70" s="1"/>
      <c r="QGG70" s="1"/>
      <c r="QGH70" s="1"/>
      <c r="QGI70" s="1"/>
      <c r="QGJ70" s="1"/>
      <c r="QGK70" s="1"/>
      <c r="QGL70" s="1"/>
      <c r="QGM70" s="1"/>
      <c r="QGN70" s="1"/>
      <c r="QGO70" s="1"/>
      <c r="QGP70" s="1"/>
      <c r="QGQ70" s="1"/>
      <c r="QGR70" s="1"/>
      <c r="QGS70" s="1"/>
      <c r="QGT70" s="1"/>
      <c r="QGU70" s="1"/>
      <c r="QGV70" s="1"/>
      <c r="QGW70" s="1"/>
      <c r="QGX70" s="1"/>
      <c r="QGY70" s="1"/>
      <c r="QGZ70" s="1"/>
      <c r="QHA70" s="1"/>
      <c r="QHB70" s="1"/>
      <c r="QHC70" s="1"/>
      <c r="QHD70" s="1"/>
      <c r="QHE70" s="1"/>
      <c r="QHF70" s="1"/>
      <c r="QHG70" s="1"/>
      <c r="QHH70" s="1"/>
      <c r="QHI70" s="1"/>
      <c r="QHJ70" s="1"/>
      <c r="QHK70" s="1"/>
      <c r="QHL70" s="1"/>
      <c r="QHM70" s="1"/>
      <c r="QHN70" s="1"/>
      <c r="QHO70" s="1"/>
      <c r="QHP70" s="1"/>
      <c r="QHQ70" s="1"/>
      <c r="QHR70" s="1"/>
      <c r="QHS70" s="1"/>
      <c r="QHT70" s="1"/>
      <c r="QHU70" s="1"/>
      <c r="QHV70" s="1"/>
      <c r="QHW70" s="1"/>
      <c r="QHX70" s="1"/>
      <c r="QHY70" s="1"/>
      <c r="QHZ70" s="1"/>
      <c r="QIA70" s="1"/>
      <c r="QIB70" s="1"/>
      <c r="QIC70" s="1"/>
      <c r="QID70" s="1"/>
      <c r="QIE70" s="1"/>
      <c r="QIF70" s="1"/>
      <c r="QIG70" s="1"/>
      <c r="QIH70" s="1"/>
      <c r="QII70" s="1"/>
      <c r="QIJ70" s="1"/>
      <c r="QIK70" s="1"/>
      <c r="QIL70" s="1"/>
      <c r="QIM70" s="1"/>
      <c r="QIN70" s="1"/>
      <c r="QIO70" s="1"/>
      <c r="QIP70" s="1"/>
      <c r="QIQ70" s="1"/>
      <c r="QIR70" s="1"/>
      <c r="QIS70" s="1"/>
      <c r="QIT70" s="1"/>
      <c r="QIU70" s="1"/>
      <c r="QIV70" s="1"/>
      <c r="QIW70" s="1"/>
      <c r="QIX70" s="1"/>
      <c r="QIY70" s="1"/>
      <c r="QIZ70" s="1"/>
      <c r="QJA70" s="1"/>
      <c r="QJB70" s="1"/>
      <c r="QJC70" s="1"/>
      <c r="QJD70" s="1"/>
      <c r="QJE70" s="1"/>
      <c r="QJF70" s="1"/>
      <c r="QJG70" s="1"/>
      <c r="QJH70" s="1"/>
      <c r="QJI70" s="1"/>
      <c r="QJJ70" s="1"/>
      <c r="QJK70" s="1"/>
      <c r="QJL70" s="1"/>
      <c r="QJM70" s="1"/>
      <c r="QJN70" s="1"/>
      <c r="QJO70" s="1"/>
      <c r="QJP70" s="1"/>
      <c r="QJQ70" s="1"/>
      <c r="QJR70" s="1"/>
      <c r="QJS70" s="1"/>
      <c r="QJT70" s="1"/>
      <c r="QJU70" s="1"/>
      <c r="QJV70" s="1"/>
      <c r="QJW70" s="1"/>
      <c r="QJX70" s="1"/>
      <c r="QJY70" s="1"/>
      <c r="QJZ70" s="1"/>
      <c r="QKA70" s="1"/>
      <c r="QKB70" s="1"/>
      <c r="QKC70" s="1"/>
      <c r="QKD70" s="1"/>
      <c r="QKE70" s="1"/>
      <c r="QKF70" s="1"/>
      <c r="QKG70" s="1"/>
      <c r="QKH70" s="1"/>
      <c r="QKI70" s="1"/>
      <c r="QKJ70" s="1"/>
      <c r="QKK70" s="1"/>
      <c r="QKL70" s="1"/>
      <c r="QKM70" s="1"/>
      <c r="QKN70" s="1"/>
      <c r="QKO70" s="1"/>
      <c r="QKP70" s="1"/>
      <c r="QKQ70" s="1"/>
      <c r="QKR70" s="1"/>
      <c r="QKS70" s="1"/>
      <c r="QKT70" s="1"/>
      <c r="QKU70" s="1"/>
      <c r="QKV70" s="1"/>
      <c r="QKW70" s="1"/>
      <c r="QKX70" s="1"/>
      <c r="QKY70" s="1"/>
      <c r="QKZ70" s="1"/>
      <c r="QLA70" s="1"/>
      <c r="QLB70" s="1"/>
      <c r="QLC70" s="1"/>
      <c r="QLD70" s="1"/>
      <c r="QLE70" s="1"/>
      <c r="QLF70" s="1"/>
      <c r="QLG70" s="1"/>
      <c r="QLH70" s="1"/>
      <c r="QLI70" s="1"/>
      <c r="QLJ70" s="1"/>
      <c r="QLK70" s="1"/>
      <c r="QLL70" s="1"/>
      <c r="QLM70" s="1"/>
      <c r="QLN70" s="1"/>
      <c r="QLO70" s="1"/>
      <c r="QLP70" s="1"/>
      <c r="QLQ70" s="1"/>
      <c r="QLR70" s="1"/>
      <c r="QLS70" s="1"/>
      <c r="QLT70" s="1"/>
      <c r="QLU70" s="1"/>
      <c r="QLV70" s="1"/>
      <c r="QLW70" s="1"/>
      <c r="QLX70" s="1"/>
      <c r="QLY70" s="1"/>
      <c r="QLZ70" s="1"/>
      <c r="QMA70" s="1"/>
      <c r="QMB70" s="1"/>
      <c r="QMC70" s="1"/>
      <c r="QMD70" s="1"/>
      <c r="QME70" s="1"/>
      <c r="QMF70" s="1"/>
      <c r="QMG70" s="1"/>
      <c r="QMH70" s="1"/>
      <c r="QMI70" s="1"/>
      <c r="QMJ70" s="1"/>
      <c r="QMK70" s="1"/>
      <c r="QML70" s="1"/>
      <c r="QMM70" s="1"/>
      <c r="QMN70" s="1"/>
      <c r="QMO70" s="1"/>
      <c r="QMP70" s="1"/>
      <c r="QMQ70" s="1"/>
      <c r="QMR70" s="1"/>
      <c r="QMS70" s="1"/>
      <c r="QMT70" s="1"/>
      <c r="QMU70" s="1"/>
      <c r="QMV70" s="1"/>
      <c r="QMW70" s="1"/>
      <c r="QMX70" s="1"/>
      <c r="QMY70" s="1"/>
      <c r="QMZ70" s="1"/>
      <c r="QNA70" s="1"/>
      <c r="QNB70" s="1"/>
      <c r="QNC70" s="1"/>
      <c r="QND70" s="1"/>
      <c r="QNE70" s="1"/>
      <c r="QNF70" s="1"/>
      <c r="QNG70" s="1"/>
      <c r="QNH70" s="1"/>
      <c r="QNI70" s="1"/>
      <c r="QNJ70" s="1"/>
      <c r="QNK70" s="1"/>
      <c r="QNL70" s="1"/>
      <c r="QNM70" s="1"/>
      <c r="QNN70" s="1"/>
      <c r="QNO70" s="1"/>
      <c r="QNP70" s="1"/>
      <c r="QNQ70" s="1"/>
      <c r="QNR70" s="1"/>
      <c r="QNS70" s="1"/>
      <c r="QNT70" s="1"/>
      <c r="QNU70" s="1"/>
      <c r="QNV70" s="1"/>
      <c r="QNW70" s="1"/>
      <c r="QNX70" s="1"/>
      <c r="QNY70" s="1"/>
      <c r="QNZ70" s="1"/>
      <c r="QOA70" s="1"/>
      <c r="QOB70" s="1"/>
      <c r="QOC70" s="1"/>
      <c r="QOD70" s="1"/>
      <c r="QOE70" s="1"/>
      <c r="QOF70" s="1"/>
      <c r="QOG70" s="1"/>
      <c r="QOH70" s="1"/>
      <c r="QOI70" s="1"/>
      <c r="QOJ70" s="1"/>
      <c r="QOK70" s="1"/>
      <c r="QOL70" s="1"/>
      <c r="QOM70" s="1"/>
      <c r="QON70" s="1"/>
      <c r="QOO70" s="1"/>
      <c r="QOP70" s="1"/>
      <c r="QOQ70" s="1"/>
      <c r="QOR70" s="1"/>
      <c r="QOS70" s="1"/>
      <c r="QOT70" s="1"/>
      <c r="QOU70" s="1"/>
      <c r="QOV70" s="1"/>
      <c r="QOW70" s="1"/>
      <c r="QOX70" s="1"/>
      <c r="QOY70" s="1"/>
      <c r="QOZ70" s="1"/>
      <c r="QPA70" s="1"/>
      <c r="QPB70" s="1"/>
      <c r="QPC70" s="1"/>
      <c r="QPD70" s="1"/>
      <c r="QPE70" s="1"/>
      <c r="QPF70" s="1"/>
      <c r="QPG70" s="1"/>
      <c r="QPH70" s="1"/>
      <c r="QPI70" s="1"/>
      <c r="QPJ70" s="1"/>
      <c r="QPK70" s="1"/>
      <c r="QPL70" s="1"/>
      <c r="QPM70" s="1"/>
      <c r="QPN70" s="1"/>
      <c r="QPO70" s="1"/>
      <c r="QPP70" s="1"/>
      <c r="QPQ70" s="1"/>
      <c r="QPR70" s="1"/>
      <c r="QPS70" s="1"/>
      <c r="QPT70" s="1"/>
      <c r="QPU70" s="1"/>
      <c r="QPV70" s="1"/>
      <c r="QPW70" s="1"/>
      <c r="QPX70" s="1"/>
      <c r="QPY70" s="1"/>
      <c r="QPZ70" s="1"/>
      <c r="QQA70" s="1"/>
      <c r="QQB70" s="1"/>
      <c r="QQC70" s="1"/>
      <c r="QQD70" s="1"/>
      <c r="QQE70" s="1"/>
      <c r="QQF70" s="1"/>
      <c r="QQG70" s="1"/>
      <c r="QQH70" s="1"/>
      <c r="QQI70" s="1"/>
      <c r="QQJ70" s="1"/>
      <c r="QQK70" s="1"/>
      <c r="QQL70" s="1"/>
      <c r="QQM70" s="1"/>
      <c r="QQN70" s="1"/>
      <c r="QQO70" s="1"/>
      <c r="QQP70" s="1"/>
      <c r="QQQ70" s="1"/>
      <c r="QQR70" s="1"/>
      <c r="QQS70" s="1"/>
      <c r="QQT70" s="1"/>
      <c r="QQU70" s="1"/>
      <c r="QQV70" s="1"/>
      <c r="QQW70" s="1"/>
      <c r="QQX70" s="1"/>
      <c r="QQY70" s="1"/>
      <c r="QQZ70" s="1"/>
      <c r="QRA70" s="1"/>
      <c r="QRB70" s="1"/>
      <c r="QRC70" s="1"/>
      <c r="QRD70" s="1"/>
      <c r="QRE70" s="1"/>
      <c r="QRF70" s="1"/>
      <c r="QRG70" s="1"/>
      <c r="QRH70" s="1"/>
      <c r="QRI70" s="1"/>
      <c r="QRJ70" s="1"/>
      <c r="QRK70" s="1"/>
      <c r="QRL70" s="1"/>
      <c r="QRM70" s="1"/>
      <c r="QRN70" s="1"/>
      <c r="QRO70" s="1"/>
      <c r="QRP70" s="1"/>
      <c r="QRQ70" s="1"/>
      <c r="QRR70" s="1"/>
      <c r="QRS70" s="1"/>
      <c r="QRT70" s="1"/>
      <c r="QRU70" s="1"/>
      <c r="QRV70" s="1"/>
      <c r="QRW70" s="1"/>
      <c r="QRX70" s="1"/>
      <c r="QRY70" s="1"/>
      <c r="QRZ70" s="1"/>
      <c r="QSA70" s="1"/>
      <c r="QSB70" s="1"/>
      <c r="QSC70" s="1"/>
      <c r="QSD70" s="1"/>
      <c r="QSE70" s="1"/>
      <c r="QSF70" s="1"/>
      <c r="QSG70" s="1"/>
      <c r="QSH70" s="1"/>
      <c r="QSI70" s="1"/>
      <c r="QSJ70" s="1"/>
      <c r="QSK70" s="1"/>
      <c r="QSL70" s="1"/>
      <c r="QSM70" s="1"/>
      <c r="QSN70" s="1"/>
      <c r="QSO70" s="1"/>
      <c r="QSP70" s="1"/>
      <c r="QSQ70" s="1"/>
      <c r="QSR70" s="1"/>
      <c r="QSS70" s="1"/>
      <c r="QST70" s="1"/>
      <c r="QSU70" s="1"/>
      <c r="QSV70" s="1"/>
      <c r="QSW70" s="1"/>
      <c r="QSX70" s="1"/>
      <c r="QSY70" s="1"/>
      <c r="QSZ70" s="1"/>
      <c r="QTA70" s="1"/>
      <c r="QTB70" s="1"/>
      <c r="QTC70" s="1"/>
      <c r="QTD70" s="1"/>
      <c r="QTE70" s="1"/>
      <c r="QTF70" s="1"/>
      <c r="QTG70" s="1"/>
      <c r="QTH70" s="1"/>
      <c r="QTI70" s="1"/>
      <c r="QTJ70" s="1"/>
      <c r="QTK70" s="1"/>
      <c r="QTL70" s="1"/>
      <c r="QTM70" s="1"/>
      <c r="QTN70" s="1"/>
      <c r="QTO70" s="1"/>
      <c r="QTP70" s="1"/>
      <c r="QTQ70" s="1"/>
      <c r="QTR70" s="1"/>
      <c r="QTS70" s="1"/>
      <c r="QTT70" s="1"/>
      <c r="QTU70" s="1"/>
      <c r="QTV70" s="1"/>
      <c r="QTW70" s="1"/>
      <c r="QTX70" s="1"/>
      <c r="QTY70" s="1"/>
      <c r="QTZ70" s="1"/>
      <c r="QUA70" s="1"/>
      <c r="QUB70" s="1"/>
      <c r="QUC70" s="1"/>
      <c r="QUD70" s="1"/>
      <c r="QUE70" s="1"/>
      <c r="QUF70" s="1"/>
      <c r="QUG70" s="1"/>
      <c r="QUH70" s="1"/>
      <c r="QUI70" s="1"/>
      <c r="QUJ70" s="1"/>
      <c r="QUK70" s="1"/>
      <c r="QUL70" s="1"/>
      <c r="QUM70" s="1"/>
      <c r="QUN70" s="1"/>
      <c r="QUO70" s="1"/>
      <c r="QUP70" s="1"/>
      <c r="QUQ70" s="1"/>
      <c r="QUR70" s="1"/>
      <c r="QUS70" s="1"/>
      <c r="QUT70" s="1"/>
      <c r="QUU70" s="1"/>
      <c r="QUV70" s="1"/>
      <c r="QUW70" s="1"/>
      <c r="QUX70" s="1"/>
      <c r="QUY70" s="1"/>
      <c r="QUZ70" s="1"/>
      <c r="QVA70" s="1"/>
      <c r="QVB70" s="1"/>
      <c r="QVC70" s="1"/>
      <c r="QVD70" s="1"/>
      <c r="QVE70" s="1"/>
      <c r="QVF70" s="1"/>
      <c r="QVG70" s="1"/>
      <c r="QVH70" s="1"/>
      <c r="QVI70" s="1"/>
      <c r="QVJ70" s="1"/>
      <c r="QVK70" s="1"/>
      <c r="QVL70" s="1"/>
      <c r="QVM70" s="1"/>
      <c r="QVN70" s="1"/>
      <c r="QVO70" s="1"/>
      <c r="QVP70" s="1"/>
      <c r="QVQ70" s="1"/>
      <c r="QVR70" s="1"/>
      <c r="QVS70" s="1"/>
      <c r="QVT70" s="1"/>
      <c r="QVU70" s="1"/>
      <c r="QVV70" s="1"/>
      <c r="QVW70" s="1"/>
      <c r="QVX70" s="1"/>
      <c r="QVY70" s="1"/>
      <c r="QVZ70" s="1"/>
      <c r="QWA70" s="1"/>
      <c r="QWB70" s="1"/>
      <c r="QWC70" s="1"/>
      <c r="QWD70" s="1"/>
      <c r="QWE70" s="1"/>
      <c r="QWF70" s="1"/>
      <c r="QWG70" s="1"/>
      <c r="QWH70" s="1"/>
      <c r="QWI70" s="1"/>
      <c r="QWJ70" s="1"/>
      <c r="QWK70" s="1"/>
      <c r="QWL70" s="1"/>
      <c r="QWM70" s="1"/>
      <c r="QWN70" s="1"/>
      <c r="QWO70" s="1"/>
      <c r="QWP70" s="1"/>
      <c r="QWQ70" s="1"/>
      <c r="QWR70" s="1"/>
      <c r="QWS70" s="1"/>
      <c r="QWT70" s="1"/>
      <c r="QWU70" s="1"/>
      <c r="QWV70" s="1"/>
      <c r="QWW70" s="1"/>
      <c r="QWX70" s="1"/>
      <c r="QWY70" s="1"/>
      <c r="QWZ70" s="1"/>
      <c r="QXA70" s="1"/>
      <c r="QXB70" s="1"/>
      <c r="QXC70" s="1"/>
      <c r="QXD70" s="1"/>
      <c r="QXE70" s="1"/>
      <c r="QXF70" s="1"/>
      <c r="QXG70" s="1"/>
      <c r="QXH70" s="1"/>
      <c r="QXI70" s="1"/>
      <c r="QXJ70" s="1"/>
      <c r="QXK70" s="1"/>
      <c r="QXL70" s="1"/>
      <c r="QXM70" s="1"/>
      <c r="QXN70" s="1"/>
      <c r="QXO70" s="1"/>
      <c r="QXP70" s="1"/>
      <c r="QXQ70" s="1"/>
      <c r="QXR70" s="1"/>
      <c r="QXS70" s="1"/>
      <c r="QXT70" s="1"/>
      <c r="QXU70" s="1"/>
      <c r="QXV70" s="1"/>
      <c r="QXW70" s="1"/>
      <c r="QXX70" s="1"/>
      <c r="QXY70" s="1"/>
      <c r="QXZ70" s="1"/>
      <c r="QYA70" s="1"/>
      <c r="QYB70" s="1"/>
      <c r="QYC70" s="1"/>
      <c r="QYD70" s="1"/>
      <c r="QYE70" s="1"/>
      <c r="QYF70" s="1"/>
      <c r="QYG70" s="1"/>
      <c r="QYH70" s="1"/>
      <c r="QYI70" s="1"/>
      <c r="QYJ70" s="1"/>
      <c r="QYK70" s="1"/>
      <c r="QYL70" s="1"/>
      <c r="QYM70" s="1"/>
      <c r="QYN70" s="1"/>
      <c r="QYO70" s="1"/>
      <c r="QYP70" s="1"/>
      <c r="QYQ70" s="1"/>
      <c r="QYR70" s="1"/>
      <c r="QYS70" s="1"/>
      <c r="QYT70" s="1"/>
      <c r="QYU70" s="1"/>
      <c r="QYV70" s="1"/>
      <c r="QYW70" s="1"/>
      <c r="QYX70" s="1"/>
      <c r="QYY70" s="1"/>
      <c r="QYZ70" s="1"/>
      <c r="QZA70" s="1"/>
      <c r="QZB70" s="1"/>
      <c r="QZC70" s="1"/>
      <c r="QZD70" s="1"/>
      <c r="QZE70" s="1"/>
      <c r="QZF70" s="1"/>
      <c r="QZG70" s="1"/>
      <c r="QZH70" s="1"/>
      <c r="QZI70" s="1"/>
      <c r="QZJ70" s="1"/>
      <c r="QZK70" s="1"/>
      <c r="QZL70" s="1"/>
      <c r="QZM70" s="1"/>
      <c r="QZN70" s="1"/>
      <c r="QZO70" s="1"/>
      <c r="QZP70" s="1"/>
      <c r="QZQ70" s="1"/>
      <c r="QZR70" s="1"/>
      <c r="QZS70" s="1"/>
      <c r="QZT70" s="1"/>
      <c r="QZU70" s="1"/>
      <c r="QZV70" s="1"/>
      <c r="QZW70" s="1"/>
      <c r="QZX70" s="1"/>
      <c r="QZY70" s="1"/>
      <c r="QZZ70" s="1"/>
      <c r="RAA70" s="1"/>
      <c r="RAB70" s="1"/>
      <c r="RAC70" s="1"/>
      <c r="RAD70" s="1"/>
      <c r="RAE70" s="1"/>
      <c r="RAF70" s="1"/>
      <c r="RAG70" s="1"/>
      <c r="RAH70" s="1"/>
      <c r="RAI70" s="1"/>
      <c r="RAJ70" s="1"/>
      <c r="RAK70" s="1"/>
      <c r="RAL70" s="1"/>
      <c r="RAM70" s="1"/>
      <c r="RAN70" s="1"/>
      <c r="RAO70" s="1"/>
      <c r="RAP70" s="1"/>
      <c r="RAQ70" s="1"/>
      <c r="RAR70" s="1"/>
      <c r="RAS70" s="1"/>
      <c r="RAT70" s="1"/>
      <c r="RAU70" s="1"/>
      <c r="RAV70" s="1"/>
      <c r="RAW70" s="1"/>
      <c r="RAX70" s="1"/>
      <c r="RAY70" s="1"/>
      <c r="RAZ70" s="1"/>
      <c r="RBA70" s="1"/>
      <c r="RBB70" s="1"/>
      <c r="RBC70" s="1"/>
      <c r="RBD70" s="1"/>
      <c r="RBE70" s="1"/>
      <c r="RBF70" s="1"/>
      <c r="RBG70" s="1"/>
      <c r="RBH70" s="1"/>
      <c r="RBI70" s="1"/>
      <c r="RBJ70" s="1"/>
      <c r="RBK70" s="1"/>
      <c r="RBL70" s="1"/>
      <c r="RBM70" s="1"/>
      <c r="RBN70" s="1"/>
      <c r="RBO70" s="1"/>
      <c r="RBP70" s="1"/>
      <c r="RBQ70" s="1"/>
      <c r="RBR70" s="1"/>
      <c r="RBS70" s="1"/>
      <c r="RBT70" s="1"/>
      <c r="RBU70" s="1"/>
      <c r="RBV70" s="1"/>
      <c r="RBW70" s="1"/>
      <c r="RBX70" s="1"/>
      <c r="RBY70" s="1"/>
      <c r="RBZ70" s="1"/>
      <c r="RCA70" s="1"/>
      <c r="RCB70" s="1"/>
      <c r="RCC70" s="1"/>
      <c r="RCD70" s="1"/>
      <c r="RCE70" s="1"/>
      <c r="RCF70" s="1"/>
      <c r="RCG70" s="1"/>
      <c r="RCH70" s="1"/>
      <c r="RCI70" s="1"/>
      <c r="RCJ70" s="1"/>
      <c r="RCK70" s="1"/>
      <c r="RCL70" s="1"/>
      <c r="RCM70" s="1"/>
      <c r="RCN70" s="1"/>
      <c r="RCO70" s="1"/>
      <c r="RCP70" s="1"/>
      <c r="RCQ70" s="1"/>
      <c r="RCR70" s="1"/>
      <c r="RCS70" s="1"/>
      <c r="RCT70" s="1"/>
      <c r="RCU70" s="1"/>
      <c r="RCV70" s="1"/>
      <c r="RCW70" s="1"/>
      <c r="RCX70" s="1"/>
      <c r="RCY70" s="1"/>
      <c r="RCZ70" s="1"/>
      <c r="RDA70" s="1"/>
      <c r="RDB70" s="1"/>
      <c r="RDC70" s="1"/>
      <c r="RDD70" s="1"/>
      <c r="RDE70" s="1"/>
      <c r="RDF70" s="1"/>
      <c r="RDG70" s="1"/>
      <c r="RDH70" s="1"/>
      <c r="RDI70" s="1"/>
      <c r="RDJ70" s="1"/>
      <c r="RDK70" s="1"/>
      <c r="RDL70" s="1"/>
      <c r="RDM70" s="1"/>
      <c r="RDN70" s="1"/>
      <c r="RDO70" s="1"/>
      <c r="RDP70" s="1"/>
      <c r="RDQ70" s="1"/>
      <c r="RDR70" s="1"/>
      <c r="RDS70" s="1"/>
      <c r="RDT70" s="1"/>
      <c r="RDU70" s="1"/>
      <c r="RDV70" s="1"/>
      <c r="RDW70" s="1"/>
      <c r="RDX70" s="1"/>
      <c r="RDY70" s="1"/>
      <c r="RDZ70" s="1"/>
      <c r="REA70" s="1"/>
      <c r="REB70" s="1"/>
      <c r="REC70" s="1"/>
      <c r="RED70" s="1"/>
      <c r="REE70" s="1"/>
      <c r="REF70" s="1"/>
      <c r="REG70" s="1"/>
      <c r="REH70" s="1"/>
      <c r="REI70" s="1"/>
      <c r="REJ70" s="1"/>
      <c r="REK70" s="1"/>
      <c r="REL70" s="1"/>
      <c r="REM70" s="1"/>
      <c r="REN70" s="1"/>
      <c r="REO70" s="1"/>
      <c r="REP70" s="1"/>
      <c r="REQ70" s="1"/>
      <c r="RER70" s="1"/>
      <c r="RES70" s="1"/>
      <c r="RET70" s="1"/>
      <c r="REU70" s="1"/>
      <c r="REV70" s="1"/>
      <c r="REW70" s="1"/>
      <c r="REX70" s="1"/>
      <c r="REY70" s="1"/>
      <c r="REZ70" s="1"/>
      <c r="RFA70" s="1"/>
      <c r="RFB70" s="1"/>
      <c r="RFC70" s="1"/>
      <c r="RFD70" s="1"/>
      <c r="RFE70" s="1"/>
      <c r="RFF70" s="1"/>
      <c r="RFG70" s="1"/>
      <c r="RFH70" s="1"/>
      <c r="RFI70" s="1"/>
      <c r="RFJ70" s="1"/>
      <c r="RFK70" s="1"/>
      <c r="RFL70" s="1"/>
      <c r="RFM70" s="1"/>
      <c r="RFN70" s="1"/>
      <c r="RFO70" s="1"/>
      <c r="RFP70" s="1"/>
      <c r="RFQ70" s="1"/>
      <c r="RFR70" s="1"/>
      <c r="RFS70" s="1"/>
      <c r="RFT70" s="1"/>
      <c r="RFU70" s="1"/>
      <c r="RFV70" s="1"/>
      <c r="RFW70" s="1"/>
      <c r="RFX70" s="1"/>
      <c r="RFY70" s="1"/>
      <c r="RFZ70" s="1"/>
      <c r="RGA70" s="1"/>
      <c r="RGB70" s="1"/>
      <c r="RGC70" s="1"/>
      <c r="RGD70" s="1"/>
      <c r="RGE70" s="1"/>
      <c r="RGF70" s="1"/>
      <c r="RGG70" s="1"/>
      <c r="RGH70" s="1"/>
      <c r="RGI70" s="1"/>
      <c r="RGJ70" s="1"/>
      <c r="RGK70" s="1"/>
      <c r="RGL70" s="1"/>
      <c r="RGM70" s="1"/>
      <c r="RGN70" s="1"/>
      <c r="RGO70" s="1"/>
      <c r="RGP70" s="1"/>
      <c r="RGQ70" s="1"/>
      <c r="RGR70" s="1"/>
      <c r="RGS70" s="1"/>
      <c r="RGT70" s="1"/>
      <c r="RGU70" s="1"/>
      <c r="RGV70" s="1"/>
      <c r="RGW70" s="1"/>
      <c r="RGX70" s="1"/>
      <c r="RGY70" s="1"/>
      <c r="RGZ70" s="1"/>
      <c r="RHA70" s="1"/>
      <c r="RHB70" s="1"/>
      <c r="RHC70" s="1"/>
      <c r="RHD70" s="1"/>
      <c r="RHE70" s="1"/>
      <c r="RHF70" s="1"/>
      <c r="RHG70" s="1"/>
      <c r="RHH70" s="1"/>
      <c r="RHI70" s="1"/>
      <c r="RHJ70" s="1"/>
      <c r="RHK70" s="1"/>
      <c r="RHL70" s="1"/>
      <c r="RHM70" s="1"/>
      <c r="RHN70" s="1"/>
      <c r="RHO70" s="1"/>
      <c r="RHP70" s="1"/>
      <c r="RHQ70" s="1"/>
      <c r="RHR70" s="1"/>
      <c r="RHS70" s="1"/>
      <c r="RHT70" s="1"/>
      <c r="RHU70" s="1"/>
      <c r="RHV70" s="1"/>
      <c r="RHW70" s="1"/>
      <c r="RHX70" s="1"/>
      <c r="RHY70" s="1"/>
      <c r="RHZ70" s="1"/>
      <c r="RIA70" s="1"/>
      <c r="RIB70" s="1"/>
      <c r="RIC70" s="1"/>
      <c r="RID70" s="1"/>
      <c r="RIE70" s="1"/>
      <c r="RIF70" s="1"/>
      <c r="RIG70" s="1"/>
      <c r="RIH70" s="1"/>
      <c r="RII70" s="1"/>
      <c r="RIJ70" s="1"/>
      <c r="RIK70" s="1"/>
      <c r="RIL70" s="1"/>
      <c r="RIM70" s="1"/>
      <c r="RIN70" s="1"/>
      <c r="RIO70" s="1"/>
      <c r="RIP70" s="1"/>
      <c r="RIQ70" s="1"/>
      <c r="RIR70" s="1"/>
      <c r="RIS70" s="1"/>
      <c r="RIT70" s="1"/>
      <c r="RIU70" s="1"/>
      <c r="RIV70" s="1"/>
      <c r="RIW70" s="1"/>
      <c r="RIX70" s="1"/>
      <c r="RIY70" s="1"/>
      <c r="RIZ70" s="1"/>
      <c r="RJA70" s="1"/>
      <c r="RJB70" s="1"/>
      <c r="RJC70" s="1"/>
      <c r="RJD70" s="1"/>
      <c r="RJE70" s="1"/>
      <c r="RJF70" s="1"/>
      <c r="RJG70" s="1"/>
      <c r="RJH70" s="1"/>
      <c r="RJI70" s="1"/>
      <c r="RJJ70" s="1"/>
      <c r="RJK70" s="1"/>
      <c r="RJL70" s="1"/>
      <c r="RJM70" s="1"/>
      <c r="RJN70" s="1"/>
      <c r="RJO70" s="1"/>
      <c r="RJP70" s="1"/>
      <c r="RJQ70" s="1"/>
      <c r="RJR70" s="1"/>
      <c r="RJS70" s="1"/>
      <c r="RJT70" s="1"/>
      <c r="RJU70" s="1"/>
      <c r="RJV70" s="1"/>
      <c r="RJW70" s="1"/>
      <c r="RJX70" s="1"/>
      <c r="RJY70" s="1"/>
      <c r="RJZ70" s="1"/>
      <c r="RKA70" s="1"/>
      <c r="RKB70" s="1"/>
      <c r="RKC70" s="1"/>
      <c r="RKD70" s="1"/>
      <c r="RKE70" s="1"/>
      <c r="RKF70" s="1"/>
      <c r="RKG70" s="1"/>
      <c r="RKH70" s="1"/>
      <c r="RKI70" s="1"/>
      <c r="RKJ70" s="1"/>
      <c r="RKK70" s="1"/>
      <c r="RKL70" s="1"/>
      <c r="RKM70" s="1"/>
      <c r="RKN70" s="1"/>
      <c r="RKO70" s="1"/>
      <c r="RKP70" s="1"/>
      <c r="RKQ70" s="1"/>
      <c r="RKR70" s="1"/>
      <c r="RKS70" s="1"/>
      <c r="RKT70" s="1"/>
      <c r="RKU70" s="1"/>
      <c r="RKV70" s="1"/>
      <c r="RKW70" s="1"/>
      <c r="RKX70" s="1"/>
      <c r="RKY70" s="1"/>
      <c r="RKZ70" s="1"/>
      <c r="RLA70" s="1"/>
      <c r="RLB70" s="1"/>
      <c r="RLC70" s="1"/>
      <c r="RLD70" s="1"/>
      <c r="RLE70" s="1"/>
      <c r="RLF70" s="1"/>
      <c r="RLG70" s="1"/>
      <c r="RLH70" s="1"/>
      <c r="RLI70" s="1"/>
      <c r="RLJ70" s="1"/>
      <c r="RLK70" s="1"/>
      <c r="RLL70" s="1"/>
      <c r="RLM70" s="1"/>
      <c r="RLN70" s="1"/>
      <c r="RLO70" s="1"/>
      <c r="RLP70" s="1"/>
      <c r="RLQ70" s="1"/>
      <c r="RLR70" s="1"/>
      <c r="RLS70" s="1"/>
      <c r="RLT70" s="1"/>
      <c r="RLU70" s="1"/>
      <c r="RLV70" s="1"/>
      <c r="RLW70" s="1"/>
      <c r="RLX70" s="1"/>
      <c r="RLY70" s="1"/>
      <c r="RLZ70" s="1"/>
      <c r="RMA70" s="1"/>
      <c r="RMB70" s="1"/>
      <c r="RMC70" s="1"/>
      <c r="RMD70" s="1"/>
      <c r="RME70" s="1"/>
      <c r="RMF70" s="1"/>
      <c r="RMG70" s="1"/>
      <c r="RMH70" s="1"/>
      <c r="RMI70" s="1"/>
      <c r="RMJ70" s="1"/>
      <c r="RMK70" s="1"/>
      <c r="RML70" s="1"/>
      <c r="RMM70" s="1"/>
      <c r="RMN70" s="1"/>
      <c r="RMO70" s="1"/>
      <c r="RMP70" s="1"/>
      <c r="RMQ70" s="1"/>
      <c r="RMR70" s="1"/>
      <c r="RMS70" s="1"/>
      <c r="RMT70" s="1"/>
      <c r="RMU70" s="1"/>
      <c r="RMV70" s="1"/>
      <c r="RMW70" s="1"/>
      <c r="RMX70" s="1"/>
      <c r="RMY70" s="1"/>
      <c r="RMZ70" s="1"/>
      <c r="RNA70" s="1"/>
      <c r="RNB70" s="1"/>
      <c r="RNC70" s="1"/>
      <c r="RND70" s="1"/>
      <c r="RNE70" s="1"/>
      <c r="RNF70" s="1"/>
      <c r="RNG70" s="1"/>
      <c r="RNH70" s="1"/>
      <c r="RNI70" s="1"/>
      <c r="RNJ70" s="1"/>
      <c r="RNK70" s="1"/>
      <c r="RNL70" s="1"/>
      <c r="RNM70" s="1"/>
      <c r="RNN70" s="1"/>
      <c r="RNO70" s="1"/>
      <c r="RNP70" s="1"/>
      <c r="RNQ70" s="1"/>
      <c r="RNR70" s="1"/>
      <c r="RNS70" s="1"/>
      <c r="RNT70" s="1"/>
      <c r="RNU70" s="1"/>
      <c r="RNV70" s="1"/>
      <c r="RNW70" s="1"/>
      <c r="RNX70" s="1"/>
      <c r="RNY70" s="1"/>
      <c r="RNZ70" s="1"/>
      <c r="ROA70" s="1"/>
      <c r="ROB70" s="1"/>
      <c r="ROC70" s="1"/>
      <c r="ROD70" s="1"/>
      <c r="ROE70" s="1"/>
      <c r="ROF70" s="1"/>
      <c r="ROG70" s="1"/>
      <c r="ROH70" s="1"/>
      <c r="ROI70" s="1"/>
      <c r="ROJ70" s="1"/>
      <c r="ROK70" s="1"/>
      <c r="ROL70" s="1"/>
      <c r="ROM70" s="1"/>
      <c r="RON70" s="1"/>
      <c r="ROO70" s="1"/>
      <c r="ROP70" s="1"/>
      <c r="ROQ70" s="1"/>
      <c r="ROR70" s="1"/>
      <c r="ROS70" s="1"/>
      <c r="ROT70" s="1"/>
      <c r="ROU70" s="1"/>
      <c r="ROV70" s="1"/>
      <c r="ROW70" s="1"/>
      <c r="ROX70" s="1"/>
      <c r="ROY70" s="1"/>
      <c r="ROZ70" s="1"/>
      <c r="RPA70" s="1"/>
      <c r="RPB70" s="1"/>
      <c r="RPC70" s="1"/>
      <c r="RPD70" s="1"/>
      <c r="RPE70" s="1"/>
      <c r="RPF70" s="1"/>
      <c r="RPG70" s="1"/>
      <c r="RPH70" s="1"/>
      <c r="RPI70" s="1"/>
      <c r="RPJ70" s="1"/>
      <c r="RPK70" s="1"/>
      <c r="RPL70" s="1"/>
      <c r="RPM70" s="1"/>
      <c r="RPN70" s="1"/>
      <c r="RPO70" s="1"/>
      <c r="RPP70" s="1"/>
      <c r="RPQ70" s="1"/>
      <c r="RPR70" s="1"/>
      <c r="RPS70" s="1"/>
      <c r="RPT70" s="1"/>
      <c r="RPU70" s="1"/>
      <c r="RPV70" s="1"/>
      <c r="RPW70" s="1"/>
      <c r="RPX70" s="1"/>
      <c r="RPY70" s="1"/>
      <c r="RPZ70" s="1"/>
      <c r="RQA70" s="1"/>
      <c r="RQB70" s="1"/>
      <c r="RQC70" s="1"/>
      <c r="RQD70" s="1"/>
      <c r="RQE70" s="1"/>
      <c r="RQF70" s="1"/>
      <c r="RQG70" s="1"/>
      <c r="RQH70" s="1"/>
      <c r="RQI70" s="1"/>
      <c r="RQJ70" s="1"/>
      <c r="RQK70" s="1"/>
      <c r="RQL70" s="1"/>
      <c r="RQM70" s="1"/>
      <c r="RQN70" s="1"/>
      <c r="RQO70" s="1"/>
      <c r="RQP70" s="1"/>
      <c r="RQQ70" s="1"/>
      <c r="RQR70" s="1"/>
      <c r="RQS70" s="1"/>
      <c r="RQT70" s="1"/>
      <c r="RQU70" s="1"/>
      <c r="RQV70" s="1"/>
      <c r="RQW70" s="1"/>
      <c r="RQX70" s="1"/>
      <c r="RQY70" s="1"/>
      <c r="RQZ70" s="1"/>
      <c r="RRA70" s="1"/>
      <c r="RRB70" s="1"/>
      <c r="RRC70" s="1"/>
      <c r="RRD70" s="1"/>
      <c r="RRE70" s="1"/>
      <c r="RRF70" s="1"/>
      <c r="RRG70" s="1"/>
      <c r="RRH70" s="1"/>
      <c r="RRI70" s="1"/>
      <c r="RRJ70" s="1"/>
      <c r="RRK70" s="1"/>
      <c r="RRL70" s="1"/>
      <c r="RRM70" s="1"/>
      <c r="RRN70" s="1"/>
      <c r="RRO70" s="1"/>
      <c r="RRP70" s="1"/>
      <c r="RRQ70" s="1"/>
      <c r="RRR70" s="1"/>
      <c r="RRS70" s="1"/>
      <c r="RRT70" s="1"/>
      <c r="RRU70" s="1"/>
      <c r="RRV70" s="1"/>
      <c r="RRW70" s="1"/>
      <c r="RRX70" s="1"/>
      <c r="RRY70" s="1"/>
      <c r="RRZ70" s="1"/>
      <c r="RSA70" s="1"/>
      <c r="RSB70" s="1"/>
      <c r="RSC70" s="1"/>
      <c r="RSD70" s="1"/>
      <c r="RSE70" s="1"/>
      <c r="RSF70" s="1"/>
      <c r="RSG70" s="1"/>
      <c r="RSH70" s="1"/>
      <c r="RSI70" s="1"/>
      <c r="RSJ70" s="1"/>
      <c r="RSK70" s="1"/>
      <c r="RSL70" s="1"/>
      <c r="RSM70" s="1"/>
      <c r="RSN70" s="1"/>
      <c r="RSO70" s="1"/>
      <c r="RSP70" s="1"/>
      <c r="RSQ70" s="1"/>
      <c r="RSR70" s="1"/>
      <c r="RSS70" s="1"/>
      <c r="RST70" s="1"/>
      <c r="RSU70" s="1"/>
      <c r="RSV70" s="1"/>
      <c r="RSW70" s="1"/>
      <c r="RSX70" s="1"/>
      <c r="RSY70" s="1"/>
      <c r="RSZ70" s="1"/>
      <c r="RTA70" s="1"/>
      <c r="RTB70" s="1"/>
      <c r="RTC70" s="1"/>
      <c r="RTD70" s="1"/>
      <c r="RTE70" s="1"/>
      <c r="RTF70" s="1"/>
      <c r="RTG70" s="1"/>
      <c r="RTH70" s="1"/>
      <c r="RTI70" s="1"/>
      <c r="RTJ70" s="1"/>
      <c r="RTK70" s="1"/>
      <c r="RTL70" s="1"/>
      <c r="RTM70" s="1"/>
      <c r="RTN70" s="1"/>
      <c r="RTO70" s="1"/>
      <c r="RTP70" s="1"/>
      <c r="RTQ70" s="1"/>
      <c r="RTR70" s="1"/>
      <c r="RTS70" s="1"/>
      <c r="RTT70" s="1"/>
      <c r="RTU70" s="1"/>
      <c r="RTV70" s="1"/>
      <c r="RTW70" s="1"/>
      <c r="RTX70" s="1"/>
      <c r="RTY70" s="1"/>
      <c r="RTZ70" s="1"/>
      <c r="RUA70" s="1"/>
      <c r="RUB70" s="1"/>
      <c r="RUC70" s="1"/>
      <c r="RUD70" s="1"/>
      <c r="RUE70" s="1"/>
      <c r="RUF70" s="1"/>
      <c r="RUG70" s="1"/>
      <c r="RUH70" s="1"/>
      <c r="RUI70" s="1"/>
      <c r="RUJ70" s="1"/>
      <c r="RUK70" s="1"/>
      <c r="RUL70" s="1"/>
      <c r="RUM70" s="1"/>
      <c r="RUN70" s="1"/>
      <c r="RUO70" s="1"/>
      <c r="RUP70" s="1"/>
      <c r="RUQ70" s="1"/>
      <c r="RUR70" s="1"/>
      <c r="RUS70" s="1"/>
      <c r="RUT70" s="1"/>
      <c r="RUU70" s="1"/>
      <c r="RUV70" s="1"/>
      <c r="RUW70" s="1"/>
      <c r="RUX70" s="1"/>
      <c r="RUY70" s="1"/>
      <c r="RUZ70" s="1"/>
      <c r="RVA70" s="1"/>
      <c r="RVB70" s="1"/>
      <c r="RVC70" s="1"/>
      <c r="RVD70" s="1"/>
      <c r="RVE70" s="1"/>
      <c r="RVF70" s="1"/>
      <c r="RVG70" s="1"/>
      <c r="RVH70" s="1"/>
      <c r="RVI70" s="1"/>
      <c r="RVJ70" s="1"/>
      <c r="RVK70" s="1"/>
      <c r="RVL70" s="1"/>
      <c r="RVM70" s="1"/>
      <c r="RVN70" s="1"/>
      <c r="RVO70" s="1"/>
      <c r="RVP70" s="1"/>
      <c r="RVQ70" s="1"/>
      <c r="RVR70" s="1"/>
      <c r="RVS70" s="1"/>
      <c r="RVT70" s="1"/>
      <c r="RVU70" s="1"/>
      <c r="RVV70" s="1"/>
      <c r="RVW70" s="1"/>
      <c r="RVX70" s="1"/>
      <c r="RVY70" s="1"/>
      <c r="RVZ70" s="1"/>
      <c r="RWA70" s="1"/>
      <c r="RWB70" s="1"/>
      <c r="RWC70" s="1"/>
      <c r="RWD70" s="1"/>
      <c r="RWE70" s="1"/>
      <c r="RWF70" s="1"/>
      <c r="RWG70" s="1"/>
      <c r="RWH70" s="1"/>
      <c r="RWI70" s="1"/>
      <c r="RWJ70" s="1"/>
      <c r="RWK70" s="1"/>
      <c r="RWL70" s="1"/>
      <c r="RWM70" s="1"/>
      <c r="RWN70" s="1"/>
      <c r="RWO70" s="1"/>
      <c r="RWP70" s="1"/>
      <c r="RWQ70" s="1"/>
      <c r="RWR70" s="1"/>
      <c r="RWS70" s="1"/>
      <c r="RWT70" s="1"/>
      <c r="RWU70" s="1"/>
      <c r="RWV70" s="1"/>
      <c r="RWW70" s="1"/>
      <c r="RWX70" s="1"/>
      <c r="RWY70" s="1"/>
      <c r="RWZ70" s="1"/>
      <c r="RXA70" s="1"/>
      <c r="RXB70" s="1"/>
      <c r="RXC70" s="1"/>
      <c r="RXD70" s="1"/>
      <c r="RXE70" s="1"/>
      <c r="RXF70" s="1"/>
      <c r="RXG70" s="1"/>
      <c r="RXH70" s="1"/>
      <c r="RXI70" s="1"/>
      <c r="RXJ70" s="1"/>
      <c r="RXK70" s="1"/>
      <c r="RXL70" s="1"/>
      <c r="RXM70" s="1"/>
      <c r="RXN70" s="1"/>
      <c r="RXO70" s="1"/>
      <c r="RXP70" s="1"/>
      <c r="RXQ70" s="1"/>
      <c r="RXR70" s="1"/>
      <c r="RXS70" s="1"/>
      <c r="RXT70" s="1"/>
      <c r="RXU70" s="1"/>
      <c r="RXV70" s="1"/>
      <c r="RXW70" s="1"/>
      <c r="RXX70" s="1"/>
      <c r="RXY70" s="1"/>
      <c r="RXZ70" s="1"/>
      <c r="RYA70" s="1"/>
      <c r="RYB70" s="1"/>
      <c r="RYC70" s="1"/>
      <c r="RYD70" s="1"/>
      <c r="RYE70" s="1"/>
      <c r="RYF70" s="1"/>
      <c r="RYG70" s="1"/>
      <c r="RYH70" s="1"/>
      <c r="RYI70" s="1"/>
      <c r="RYJ70" s="1"/>
      <c r="RYK70" s="1"/>
      <c r="RYL70" s="1"/>
      <c r="RYM70" s="1"/>
      <c r="RYN70" s="1"/>
      <c r="RYO70" s="1"/>
      <c r="RYP70" s="1"/>
      <c r="RYQ70" s="1"/>
      <c r="RYR70" s="1"/>
      <c r="RYS70" s="1"/>
      <c r="RYT70" s="1"/>
      <c r="RYU70" s="1"/>
      <c r="RYV70" s="1"/>
      <c r="RYW70" s="1"/>
      <c r="RYX70" s="1"/>
      <c r="RYY70" s="1"/>
      <c r="RYZ70" s="1"/>
      <c r="RZA70" s="1"/>
      <c r="RZB70" s="1"/>
      <c r="RZC70" s="1"/>
      <c r="RZD70" s="1"/>
      <c r="RZE70" s="1"/>
      <c r="RZF70" s="1"/>
      <c r="RZG70" s="1"/>
      <c r="RZH70" s="1"/>
      <c r="RZI70" s="1"/>
      <c r="RZJ70" s="1"/>
      <c r="RZK70" s="1"/>
      <c r="RZL70" s="1"/>
      <c r="RZM70" s="1"/>
      <c r="RZN70" s="1"/>
      <c r="RZO70" s="1"/>
      <c r="RZP70" s="1"/>
      <c r="RZQ70" s="1"/>
      <c r="RZR70" s="1"/>
      <c r="RZS70" s="1"/>
      <c r="RZT70" s="1"/>
      <c r="RZU70" s="1"/>
      <c r="RZV70" s="1"/>
      <c r="RZW70" s="1"/>
      <c r="RZX70" s="1"/>
      <c r="RZY70" s="1"/>
      <c r="RZZ70" s="1"/>
      <c r="SAA70" s="1"/>
      <c r="SAB70" s="1"/>
      <c r="SAC70" s="1"/>
      <c r="SAD70" s="1"/>
      <c r="SAE70" s="1"/>
      <c r="SAF70" s="1"/>
      <c r="SAG70" s="1"/>
      <c r="SAH70" s="1"/>
      <c r="SAI70" s="1"/>
      <c r="SAJ70" s="1"/>
      <c r="SAK70" s="1"/>
      <c r="SAL70" s="1"/>
      <c r="SAM70" s="1"/>
      <c r="SAN70" s="1"/>
      <c r="SAO70" s="1"/>
      <c r="SAP70" s="1"/>
      <c r="SAQ70" s="1"/>
      <c r="SAR70" s="1"/>
      <c r="SAS70" s="1"/>
      <c r="SAT70" s="1"/>
      <c r="SAU70" s="1"/>
      <c r="SAV70" s="1"/>
      <c r="SAW70" s="1"/>
      <c r="SAX70" s="1"/>
      <c r="SAY70" s="1"/>
      <c r="SAZ70" s="1"/>
      <c r="SBA70" s="1"/>
      <c r="SBB70" s="1"/>
      <c r="SBC70" s="1"/>
      <c r="SBD70" s="1"/>
      <c r="SBE70" s="1"/>
      <c r="SBF70" s="1"/>
      <c r="SBG70" s="1"/>
      <c r="SBH70" s="1"/>
      <c r="SBI70" s="1"/>
      <c r="SBJ70" s="1"/>
      <c r="SBK70" s="1"/>
      <c r="SBL70" s="1"/>
      <c r="SBM70" s="1"/>
      <c r="SBN70" s="1"/>
      <c r="SBO70" s="1"/>
      <c r="SBP70" s="1"/>
      <c r="SBQ70" s="1"/>
      <c r="SBR70" s="1"/>
      <c r="SBS70" s="1"/>
      <c r="SBT70" s="1"/>
      <c r="SBU70" s="1"/>
      <c r="SBV70" s="1"/>
      <c r="SBW70" s="1"/>
      <c r="SBX70" s="1"/>
      <c r="SBY70" s="1"/>
      <c r="SBZ70" s="1"/>
      <c r="SCA70" s="1"/>
      <c r="SCB70" s="1"/>
      <c r="SCC70" s="1"/>
      <c r="SCD70" s="1"/>
      <c r="SCE70" s="1"/>
      <c r="SCF70" s="1"/>
      <c r="SCG70" s="1"/>
      <c r="SCH70" s="1"/>
      <c r="SCI70" s="1"/>
      <c r="SCJ70" s="1"/>
      <c r="SCK70" s="1"/>
      <c r="SCL70" s="1"/>
      <c r="SCM70" s="1"/>
      <c r="SCN70" s="1"/>
      <c r="SCO70" s="1"/>
      <c r="SCP70" s="1"/>
      <c r="SCQ70" s="1"/>
      <c r="SCR70" s="1"/>
      <c r="SCS70" s="1"/>
      <c r="SCT70" s="1"/>
      <c r="SCU70" s="1"/>
      <c r="SCV70" s="1"/>
      <c r="SCW70" s="1"/>
      <c r="SCX70" s="1"/>
      <c r="SCY70" s="1"/>
      <c r="SCZ70" s="1"/>
      <c r="SDA70" s="1"/>
      <c r="SDB70" s="1"/>
      <c r="SDC70" s="1"/>
      <c r="SDD70" s="1"/>
      <c r="SDE70" s="1"/>
      <c r="SDF70" s="1"/>
      <c r="SDG70" s="1"/>
      <c r="SDH70" s="1"/>
      <c r="SDI70" s="1"/>
      <c r="SDJ70" s="1"/>
      <c r="SDK70" s="1"/>
      <c r="SDL70" s="1"/>
      <c r="SDM70" s="1"/>
      <c r="SDN70" s="1"/>
      <c r="SDO70" s="1"/>
      <c r="SDP70" s="1"/>
      <c r="SDQ70" s="1"/>
      <c r="SDR70" s="1"/>
      <c r="SDS70" s="1"/>
      <c r="SDT70" s="1"/>
      <c r="SDU70" s="1"/>
      <c r="SDV70" s="1"/>
      <c r="SDW70" s="1"/>
      <c r="SDX70" s="1"/>
      <c r="SDY70" s="1"/>
      <c r="SDZ70" s="1"/>
      <c r="SEA70" s="1"/>
      <c r="SEB70" s="1"/>
      <c r="SEC70" s="1"/>
      <c r="SED70" s="1"/>
      <c r="SEE70" s="1"/>
      <c r="SEF70" s="1"/>
      <c r="SEG70" s="1"/>
      <c r="SEH70" s="1"/>
      <c r="SEI70" s="1"/>
      <c r="SEJ70" s="1"/>
      <c r="SEK70" s="1"/>
      <c r="SEL70" s="1"/>
      <c r="SEM70" s="1"/>
      <c r="SEN70" s="1"/>
      <c r="SEO70" s="1"/>
      <c r="SEP70" s="1"/>
      <c r="SEQ70" s="1"/>
      <c r="SER70" s="1"/>
      <c r="SES70" s="1"/>
      <c r="SET70" s="1"/>
      <c r="SEU70" s="1"/>
      <c r="SEV70" s="1"/>
      <c r="SEW70" s="1"/>
      <c r="SEX70" s="1"/>
      <c r="SEY70" s="1"/>
      <c r="SEZ70" s="1"/>
      <c r="SFA70" s="1"/>
      <c r="SFB70" s="1"/>
      <c r="SFC70" s="1"/>
      <c r="SFD70" s="1"/>
      <c r="SFE70" s="1"/>
      <c r="SFF70" s="1"/>
      <c r="SFG70" s="1"/>
      <c r="SFH70" s="1"/>
      <c r="SFI70" s="1"/>
      <c r="SFJ70" s="1"/>
      <c r="SFK70" s="1"/>
      <c r="SFL70" s="1"/>
      <c r="SFM70" s="1"/>
      <c r="SFN70" s="1"/>
      <c r="SFO70" s="1"/>
      <c r="SFP70" s="1"/>
      <c r="SFQ70" s="1"/>
      <c r="SFR70" s="1"/>
      <c r="SFS70" s="1"/>
      <c r="SFT70" s="1"/>
      <c r="SFU70" s="1"/>
      <c r="SFV70" s="1"/>
      <c r="SFW70" s="1"/>
      <c r="SFX70" s="1"/>
      <c r="SFY70" s="1"/>
      <c r="SFZ70" s="1"/>
      <c r="SGA70" s="1"/>
      <c r="SGB70" s="1"/>
      <c r="SGC70" s="1"/>
      <c r="SGD70" s="1"/>
      <c r="SGE70" s="1"/>
      <c r="SGF70" s="1"/>
      <c r="SGG70" s="1"/>
      <c r="SGH70" s="1"/>
      <c r="SGI70" s="1"/>
      <c r="SGJ70" s="1"/>
      <c r="SGK70" s="1"/>
      <c r="SGL70" s="1"/>
      <c r="SGM70" s="1"/>
      <c r="SGN70" s="1"/>
      <c r="SGO70" s="1"/>
      <c r="SGP70" s="1"/>
      <c r="SGQ70" s="1"/>
      <c r="SGR70" s="1"/>
      <c r="SGS70" s="1"/>
      <c r="SGT70" s="1"/>
      <c r="SGU70" s="1"/>
      <c r="SGV70" s="1"/>
      <c r="SGW70" s="1"/>
      <c r="SGX70" s="1"/>
      <c r="SGY70" s="1"/>
      <c r="SGZ70" s="1"/>
      <c r="SHA70" s="1"/>
      <c r="SHB70" s="1"/>
      <c r="SHC70" s="1"/>
      <c r="SHD70" s="1"/>
      <c r="SHE70" s="1"/>
      <c r="SHF70" s="1"/>
      <c r="SHG70" s="1"/>
      <c r="SHH70" s="1"/>
      <c r="SHI70" s="1"/>
      <c r="SHJ70" s="1"/>
      <c r="SHK70" s="1"/>
      <c r="SHL70" s="1"/>
      <c r="SHM70" s="1"/>
      <c r="SHN70" s="1"/>
      <c r="SHO70" s="1"/>
      <c r="SHP70" s="1"/>
      <c r="SHQ70" s="1"/>
      <c r="SHR70" s="1"/>
      <c r="SHS70" s="1"/>
      <c r="SHT70" s="1"/>
      <c r="SHU70" s="1"/>
      <c r="SHV70" s="1"/>
      <c r="SHW70" s="1"/>
      <c r="SHX70" s="1"/>
      <c r="SHY70" s="1"/>
      <c r="SHZ70" s="1"/>
      <c r="SIA70" s="1"/>
      <c r="SIB70" s="1"/>
      <c r="SIC70" s="1"/>
      <c r="SID70" s="1"/>
      <c r="SIE70" s="1"/>
      <c r="SIF70" s="1"/>
      <c r="SIG70" s="1"/>
      <c r="SIH70" s="1"/>
      <c r="SII70" s="1"/>
      <c r="SIJ70" s="1"/>
      <c r="SIK70" s="1"/>
      <c r="SIL70" s="1"/>
      <c r="SIM70" s="1"/>
      <c r="SIN70" s="1"/>
      <c r="SIO70" s="1"/>
      <c r="SIP70" s="1"/>
      <c r="SIQ70" s="1"/>
      <c r="SIR70" s="1"/>
      <c r="SIS70" s="1"/>
      <c r="SIT70" s="1"/>
      <c r="SIU70" s="1"/>
      <c r="SIV70" s="1"/>
      <c r="SIW70" s="1"/>
      <c r="SIX70" s="1"/>
      <c r="SIY70" s="1"/>
      <c r="SIZ70" s="1"/>
      <c r="SJA70" s="1"/>
      <c r="SJB70" s="1"/>
      <c r="SJC70" s="1"/>
      <c r="SJD70" s="1"/>
      <c r="SJE70" s="1"/>
      <c r="SJF70" s="1"/>
      <c r="SJG70" s="1"/>
      <c r="SJH70" s="1"/>
      <c r="SJI70" s="1"/>
      <c r="SJJ70" s="1"/>
      <c r="SJK70" s="1"/>
      <c r="SJL70" s="1"/>
      <c r="SJM70" s="1"/>
      <c r="SJN70" s="1"/>
      <c r="SJO70" s="1"/>
      <c r="SJP70" s="1"/>
      <c r="SJQ70" s="1"/>
      <c r="SJR70" s="1"/>
      <c r="SJS70" s="1"/>
      <c r="SJT70" s="1"/>
      <c r="SJU70" s="1"/>
      <c r="SJV70" s="1"/>
      <c r="SJW70" s="1"/>
      <c r="SJX70" s="1"/>
      <c r="SJY70" s="1"/>
      <c r="SJZ70" s="1"/>
      <c r="SKA70" s="1"/>
      <c r="SKB70" s="1"/>
      <c r="SKC70" s="1"/>
      <c r="SKD70" s="1"/>
      <c r="SKE70" s="1"/>
      <c r="SKF70" s="1"/>
      <c r="SKG70" s="1"/>
      <c r="SKH70" s="1"/>
      <c r="SKI70" s="1"/>
      <c r="SKJ70" s="1"/>
      <c r="SKK70" s="1"/>
      <c r="SKL70" s="1"/>
      <c r="SKM70" s="1"/>
      <c r="SKN70" s="1"/>
      <c r="SKO70" s="1"/>
      <c r="SKP70" s="1"/>
      <c r="SKQ70" s="1"/>
      <c r="SKR70" s="1"/>
      <c r="SKS70" s="1"/>
      <c r="SKT70" s="1"/>
      <c r="SKU70" s="1"/>
      <c r="SKV70" s="1"/>
      <c r="SKW70" s="1"/>
      <c r="SKX70" s="1"/>
      <c r="SKY70" s="1"/>
      <c r="SKZ70" s="1"/>
      <c r="SLA70" s="1"/>
      <c r="SLB70" s="1"/>
      <c r="SLC70" s="1"/>
      <c r="SLD70" s="1"/>
      <c r="SLE70" s="1"/>
      <c r="SLF70" s="1"/>
      <c r="SLG70" s="1"/>
      <c r="SLH70" s="1"/>
      <c r="SLI70" s="1"/>
      <c r="SLJ70" s="1"/>
      <c r="SLK70" s="1"/>
      <c r="SLL70" s="1"/>
      <c r="SLM70" s="1"/>
      <c r="SLN70" s="1"/>
      <c r="SLO70" s="1"/>
      <c r="SLP70" s="1"/>
      <c r="SLQ70" s="1"/>
      <c r="SLR70" s="1"/>
      <c r="SLS70" s="1"/>
      <c r="SLT70" s="1"/>
      <c r="SLU70" s="1"/>
      <c r="SLV70" s="1"/>
      <c r="SLW70" s="1"/>
      <c r="SLX70" s="1"/>
      <c r="SLY70" s="1"/>
      <c r="SLZ70" s="1"/>
      <c r="SMA70" s="1"/>
      <c r="SMB70" s="1"/>
      <c r="SMC70" s="1"/>
      <c r="SMD70" s="1"/>
      <c r="SME70" s="1"/>
      <c r="SMF70" s="1"/>
      <c r="SMG70" s="1"/>
      <c r="SMH70" s="1"/>
      <c r="SMI70" s="1"/>
      <c r="SMJ70" s="1"/>
      <c r="SMK70" s="1"/>
      <c r="SML70" s="1"/>
      <c r="SMM70" s="1"/>
      <c r="SMN70" s="1"/>
      <c r="SMO70" s="1"/>
      <c r="SMP70" s="1"/>
      <c r="SMQ70" s="1"/>
      <c r="SMR70" s="1"/>
      <c r="SMS70" s="1"/>
      <c r="SMT70" s="1"/>
      <c r="SMU70" s="1"/>
      <c r="SMV70" s="1"/>
      <c r="SMW70" s="1"/>
      <c r="SMX70" s="1"/>
      <c r="SMY70" s="1"/>
      <c r="SMZ70" s="1"/>
      <c r="SNA70" s="1"/>
      <c r="SNB70" s="1"/>
      <c r="SNC70" s="1"/>
      <c r="SND70" s="1"/>
      <c r="SNE70" s="1"/>
      <c r="SNF70" s="1"/>
      <c r="SNG70" s="1"/>
      <c r="SNH70" s="1"/>
      <c r="SNI70" s="1"/>
      <c r="SNJ70" s="1"/>
      <c r="SNK70" s="1"/>
      <c r="SNL70" s="1"/>
      <c r="SNM70" s="1"/>
      <c r="SNN70" s="1"/>
      <c r="SNO70" s="1"/>
      <c r="SNP70" s="1"/>
      <c r="SNQ70" s="1"/>
      <c r="SNR70" s="1"/>
      <c r="SNS70" s="1"/>
      <c r="SNT70" s="1"/>
      <c r="SNU70" s="1"/>
      <c r="SNV70" s="1"/>
      <c r="SNW70" s="1"/>
      <c r="SNX70" s="1"/>
      <c r="SNY70" s="1"/>
      <c r="SNZ70" s="1"/>
      <c r="SOA70" s="1"/>
      <c r="SOB70" s="1"/>
      <c r="SOC70" s="1"/>
      <c r="SOD70" s="1"/>
      <c r="SOE70" s="1"/>
      <c r="SOF70" s="1"/>
      <c r="SOG70" s="1"/>
      <c r="SOH70" s="1"/>
      <c r="SOI70" s="1"/>
      <c r="SOJ70" s="1"/>
      <c r="SOK70" s="1"/>
      <c r="SOL70" s="1"/>
      <c r="SOM70" s="1"/>
      <c r="SON70" s="1"/>
      <c r="SOO70" s="1"/>
      <c r="SOP70" s="1"/>
      <c r="SOQ70" s="1"/>
      <c r="SOR70" s="1"/>
      <c r="SOS70" s="1"/>
      <c r="SOT70" s="1"/>
      <c r="SOU70" s="1"/>
      <c r="SOV70" s="1"/>
      <c r="SOW70" s="1"/>
      <c r="SOX70" s="1"/>
      <c r="SOY70" s="1"/>
      <c r="SOZ70" s="1"/>
      <c r="SPA70" s="1"/>
      <c r="SPB70" s="1"/>
      <c r="SPC70" s="1"/>
      <c r="SPD70" s="1"/>
      <c r="SPE70" s="1"/>
      <c r="SPF70" s="1"/>
      <c r="SPG70" s="1"/>
      <c r="SPH70" s="1"/>
      <c r="SPI70" s="1"/>
      <c r="SPJ70" s="1"/>
      <c r="SPK70" s="1"/>
      <c r="SPL70" s="1"/>
      <c r="SPM70" s="1"/>
      <c r="SPN70" s="1"/>
      <c r="SPO70" s="1"/>
      <c r="SPP70" s="1"/>
      <c r="SPQ70" s="1"/>
      <c r="SPR70" s="1"/>
      <c r="SPS70" s="1"/>
      <c r="SPT70" s="1"/>
      <c r="SPU70" s="1"/>
      <c r="SPV70" s="1"/>
      <c r="SPW70" s="1"/>
      <c r="SPX70" s="1"/>
      <c r="SPY70" s="1"/>
      <c r="SPZ70" s="1"/>
      <c r="SQA70" s="1"/>
      <c r="SQB70" s="1"/>
      <c r="SQC70" s="1"/>
      <c r="SQD70" s="1"/>
      <c r="SQE70" s="1"/>
      <c r="SQF70" s="1"/>
      <c r="SQG70" s="1"/>
      <c r="SQH70" s="1"/>
      <c r="SQI70" s="1"/>
      <c r="SQJ70" s="1"/>
      <c r="SQK70" s="1"/>
      <c r="SQL70" s="1"/>
      <c r="SQM70" s="1"/>
      <c r="SQN70" s="1"/>
      <c r="SQO70" s="1"/>
      <c r="SQP70" s="1"/>
      <c r="SQQ70" s="1"/>
      <c r="SQR70" s="1"/>
      <c r="SQS70" s="1"/>
      <c r="SQT70" s="1"/>
      <c r="SQU70" s="1"/>
      <c r="SQV70" s="1"/>
      <c r="SQW70" s="1"/>
      <c r="SQX70" s="1"/>
      <c r="SQY70" s="1"/>
      <c r="SQZ70" s="1"/>
      <c r="SRA70" s="1"/>
      <c r="SRB70" s="1"/>
      <c r="SRC70" s="1"/>
      <c r="SRD70" s="1"/>
      <c r="SRE70" s="1"/>
      <c r="SRF70" s="1"/>
      <c r="SRG70" s="1"/>
      <c r="SRH70" s="1"/>
      <c r="SRI70" s="1"/>
      <c r="SRJ70" s="1"/>
      <c r="SRK70" s="1"/>
      <c r="SRL70" s="1"/>
      <c r="SRM70" s="1"/>
      <c r="SRN70" s="1"/>
      <c r="SRO70" s="1"/>
      <c r="SRP70" s="1"/>
      <c r="SRQ70" s="1"/>
      <c r="SRR70" s="1"/>
      <c r="SRS70" s="1"/>
      <c r="SRT70" s="1"/>
      <c r="SRU70" s="1"/>
      <c r="SRV70" s="1"/>
      <c r="SRW70" s="1"/>
      <c r="SRX70" s="1"/>
      <c r="SRY70" s="1"/>
      <c r="SRZ70" s="1"/>
      <c r="SSA70" s="1"/>
      <c r="SSB70" s="1"/>
      <c r="SSC70" s="1"/>
      <c r="SSD70" s="1"/>
      <c r="SSE70" s="1"/>
      <c r="SSF70" s="1"/>
      <c r="SSG70" s="1"/>
      <c r="SSH70" s="1"/>
      <c r="SSI70" s="1"/>
      <c r="SSJ70" s="1"/>
      <c r="SSK70" s="1"/>
      <c r="SSL70" s="1"/>
      <c r="SSM70" s="1"/>
      <c r="SSN70" s="1"/>
      <c r="SSO70" s="1"/>
      <c r="SSP70" s="1"/>
      <c r="SSQ70" s="1"/>
      <c r="SSR70" s="1"/>
      <c r="SSS70" s="1"/>
      <c r="SST70" s="1"/>
      <c r="SSU70" s="1"/>
      <c r="SSV70" s="1"/>
      <c r="SSW70" s="1"/>
      <c r="SSX70" s="1"/>
      <c r="SSY70" s="1"/>
      <c r="SSZ70" s="1"/>
      <c r="STA70" s="1"/>
      <c r="STB70" s="1"/>
      <c r="STC70" s="1"/>
      <c r="STD70" s="1"/>
      <c r="STE70" s="1"/>
      <c r="STF70" s="1"/>
      <c r="STG70" s="1"/>
      <c r="STH70" s="1"/>
      <c r="STI70" s="1"/>
      <c r="STJ70" s="1"/>
      <c r="STK70" s="1"/>
      <c r="STL70" s="1"/>
      <c r="STM70" s="1"/>
      <c r="STN70" s="1"/>
      <c r="STO70" s="1"/>
      <c r="STP70" s="1"/>
      <c r="STQ70" s="1"/>
      <c r="STR70" s="1"/>
      <c r="STS70" s="1"/>
      <c r="STT70" s="1"/>
      <c r="STU70" s="1"/>
      <c r="STV70" s="1"/>
      <c r="STW70" s="1"/>
      <c r="STX70" s="1"/>
      <c r="STY70" s="1"/>
      <c r="STZ70" s="1"/>
      <c r="SUA70" s="1"/>
      <c r="SUB70" s="1"/>
      <c r="SUC70" s="1"/>
      <c r="SUD70" s="1"/>
      <c r="SUE70" s="1"/>
      <c r="SUF70" s="1"/>
      <c r="SUG70" s="1"/>
      <c r="SUH70" s="1"/>
      <c r="SUI70" s="1"/>
      <c r="SUJ70" s="1"/>
      <c r="SUK70" s="1"/>
      <c r="SUL70" s="1"/>
      <c r="SUM70" s="1"/>
      <c r="SUN70" s="1"/>
      <c r="SUO70" s="1"/>
      <c r="SUP70" s="1"/>
      <c r="SUQ70" s="1"/>
      <c r="SUR70" s="1"/>
      <c r="SUS70" s="1"/>
      <c r="SUT70" s="1"/>
      <c r="SUU70" s="1"/>
      <c r="SUV70" s="1"/>
      <c r="SUW70" s="1"/>
      <c r="SUX70" s="1"/>
      <c r="SUY70" s="1"/>
      <c r="SUZ70" s="1"/>
      <c r="SVA70" s="1"/>
      <c r="SVB70" s="1"/>
      <c r="SVC70" s="1"/>
      <c r="SVD70" s="1"/>
      <c r="SVE70" s="1"/>
      <c r="SVF70" s="1"/>
      <c r="SVG70" s="1"/>
      <c r="SVH70" s="1"/>
      <c r="SVI70" s="1"/>
      <c r="SVJ70" s="1"/>
      <c r="SVK70" s="1"/>
      <c r="SVL70" s="1"/>
      <c r="SVM70" s="1"/>
      <c r="SVN70" s="1"/>
      <c r="SVO70" s="1"/>
      <c r="SVP70" s="1"/>
      <c r="SVQ70" s="1"/>
      <c r="SVR70" s="1"/>
      <c r="SVS70" s="1"/>
      <c r="SVT70" s="1"/>
      <c r="SVU70" s="1"/>
      <c r="SVV70" s="1"/>
      <c r="SVW70" s="1"/>
      <c r="SVX70" s="1"/>
      <c r="SVY70" s="1"/>
      <c r="SVZ70" s="1"/>
      <c r="SWA70" s="1"/>
      <c r="SWB70" s="1"/>
      <c r="SWC70" s="1"/>
      <c r="SWD70" s="1"/>
      <c r="SWE70" s="1"/>
      <c r="SWF70" s="1"/>
      <c r="SWG70" s="1"/>
      <c r="SWH70" s="1"/>
      <c r="SWI70" s="1"/>
      <c r="SWJ70" s="1"/>
      <c r="SWK70" s="1"/>
      <c r="SWL70" s="1"/>
      <c r="SWM70" s="1"/>
      <c r="SWN70" s="1"/>
      <c r="SWO70" s="1"/>
      <c r="SWP70" s="1"/>
      <c r="SWQ70" s="1"/>
      <c r="SWR70" s="1"/>
      <c r="SWS70" s="1"/>
      <c r="SWT70" s="1"/>
      <c r="SWU70" s="1"/>
      <c r="SWV70" s="1"/>
      <c r="SWW70" s="1"/>
      <c r="SWX70" s="1"/>
      <c r="SWY70" s="1"/>
      <c r="SWZ70" s="1"/>
      <c r="SXA70" s="1"/>
      <c r="SXB70" s="1"/>
      <c r="SXC70" s="1"/>
      <c r="SXD70" s="1"/>
      <c r="SXE70" s="1"/>
      <c r="SXF70" s="1"/>
      <c r="SXG70" s="1"/>
      <c r="SXH70" s="1"/>
      <c r="SXI70" s="1"/>
      <c r="SXJ70" s="1"/>
      <c r="SXK70" s="1"/>
      <c r="SXL70" s="1"/>
      <c r="SXM70" s="1"/>
      <c r="SXN70" s="1"/>
      <c r="SXO70" s="1"/>
      <c r="SXP70" s="1"/>
      <c r="SXQ70" s="1"/>
      <c r="SXR70" s="1"/>
      <c r="SXS70" s="1"/>
      <c r="SXT70" s="1"/>
      <c r="SXU70" s="1"/>
      <c r="SXV70" s="1"/>
      <c r="SXW70" s="1"/>
      <c r="SXX70" s="1"/>
      <c r="SXY70" s="1"/>
      <c r="SXZ70" s="1"/>
      <c r="SYA70" s="1"/>
      <c r="SYB70" s="1"/>
      <c r="SYC70" s="1"/>
      <c r="SYD70" s="1"/>
      <c r="SYE70" s="1"/>
      <c r="SYF70" s="1"/>
      <c r="SYG70" s="1"/>
      <c r="SYH70" s="1"/>
      <c r="SYI70" s="1"/>
      <c r="SYJ70" s="1"/>
      <c r="SYK70" s="1"/>
      <c r="SYL70" s="1"/>
      <c r="SYM70" s="1"/>
      <c r="SYN70" s="1"/>
      <c r="SYO70" s="1"/>
      <c r="SYP70" s="1"/>
      <c r="SYQ70" s="1"/>
      <c r="SYR70" s="1"/>
      <c r="SYS70" s="1"/>
      <c r="SYT70" s="1"/>
      <c r="SYU70" s="1"/>
      <c r="SYV70" s="1"/>
      <c r="SYW70" s="1"/>
      <c r="SYX70" s="1"/>
      <c r="SYY70" s="1"/>
      <c r="SYZ70" s="1"/>
      <c r="SZA70" s="1"/>
      <c r="SZB70" s="1"/>
      <c r="SZC70" s="1"/>
      <c r="SZD70" s="1"/>
      <c r="SZE70" s="1"/>
      <c r="SZF70" s="1"/>
      <c r="SZG70" s="1"/>
      <c r="SZH70" s="1"/>
      <c r="SZI70" s="1"/>
      <c r="SZJ70" s="1"/>
      <c r="SZK70" s="1"/>
      <c r="SZL70" s="1"/>
      <c r="SZM70" s="1"/>
      <c r="SZN70" s="1"/>
      <c r="SZO70" s="1"/>
      <c r="SZP70" s="1"/>
      <c r="SZQ70" s="1"/>
      <c r="SZR70" s="1"/>
      <c r="SZS70" s="1"/>
      <c r="SZT70" s="1"/>
      <c r="SZU70" s="1"/>
      <c r="SZV70" s="1"/>
      <c r="SZW70" s="1"/>
      <c r="SZX70" s="1"/>
      <c r="SZY70" s="1"/>
      <c r="SZZ70" s="1"/>
      <c r="TAA70" s="1"/>
      <c r="TAB70" s="1"/>
      <c r="TAC70" s="1"/>
      <c r="TAD70" s="1"/>
      <c r="TAE70" s="1"/>
      <c r="TAF70" s="1"/>
      <c r="TAG70" s="1"/>
      <c r="TAH70" s="1"/>
      <c r="TAI70" s="1"/>
      <c r="TAJ70" s="1"/>
      <c r="TAK70" s="1"/>
      <c r="TAL70" s="1"/>
      <c r="TAM70" s="1"/>
      <c r="TAN70" s="1"/>
      <c r="TAO70" s="1"/>
      <c r="TAP70" s="1"/>
      <c r="TAQ70" s="1"/>
      <c r="TAR70" s="1"/>
      <c r="TAS70" s="1"/>
      <c r="TAT70" s="1"/>
      <c r="TAU70" s="1"/>
      <c r="TAV70" s="1"/>
      <c r="TAW70" s="1"/>
      <c r="TAX70" s="1"/>
      <c r="TAY70" s="1"/>
      <c r="TAZ70" s="1"/>
      <c r="TBA70" s="1"/>
      <c r="TBB70" s="1"/>
      <c r="TBC70" s="1"/>
      <c r="TBD70" s="1"/>
      <c r="TBE70" s="1"/>
      <c r="TBF70" s="1"/>
      <c r="TBG70" s="1"/>
      <c r="TBH70" s="1"/>
      <c r="TBI70" s="1"/>
      <c r="TBJ70" s="1"/>
      <c r="TBK70" s="1"/>
      <c r="TBL70" s="1"/>
      <c r="TBM70" s="1"/>
      <c r="TBN70" s="1"/>
      <c r="TBO70" s="1"/>
      <c r="TBP70" s="1"/>
      <c r="TBQ70" s="1"/>
      <c r="TBR70" s="1"/>
      <c r="TBS70" s="1"/>
      <c r="TBT70" s="1"/>
      <c r="TBU70" s="1"/>
      <c r="TBV70" s="1"/>
      <c r="TBW70" s="1"/>
      <c r="TBX70" s="1"/>
      <c r="TBY70" s="1"/>
      <c r="TBZ70" s="1"/>
      <c r="TCA70" s="1"/>
      <c r="TCB70" s="1"/>
      <c r="TCC70" s="1"/>
      <c r="TCD70" s="1"/>
      <c r="TCE70" s="1"/>
      <c r="TCF70" s="1"/>
      <c r="TCG70" s="1"/>
      <c r="TCH70" s="1"/>
      <c r="TCI70" s="1"/>
      <c r="TCJ70" s="1"/>
      <c r="TCK70" s="1"/>
      <c r="TCL70" s="1"/>
      <c r="TCM70" s="1"/>
      <c r="TCN70" s="1"/>
      <c r="TCO70" s="1"/>
      <c r="TCP70" s="1"/>
      <c r="TCQ70" s="1"/>
      <c r="TCR70" s="1"/>
      <c r="TCS70" s="1"/>
      <c r="TCT70" s="1"/>
      <c r="TCU70" s="1"/>
      <c r="TCV70" s="1"/>
      <c r="TCW70" s="1"/>
      <c r="TCX70" s="1"/>
      <c r="TCY70" s="1"/>
      <c r="TCZ70" s="1"/>
      <c r="TDA70" s="1"/>
      <c r="TDB70" s="1"/>
      <c r="TDC70" s="1"/>
      <c r="TDD70" s="1"/>
      <c r="TDE70" s="1"/>
      <c r="TDF70" s="1"/>
      <c r="TDG70" s="1"/>
      <c r="TDH70" s="1"/>
      <c r="TDI70" s="1"/>
      <c r="TDJ70" s="1"/>
      <c r="TDK70" s="1"/>
      <c r="TDL70" s="1"/>
      <c r="TDM70" s="1"/>
      <c r="TDN70" s="1"/>
      <c r="TDO70" s="1"/>
      <c r="TDP70" s="1"/>
      <c r="TDQ70" s="1"/>
      <c r="TDR70" s="1"/>
      <c r="TDS70" s="1"/>
      <c r="TDT70" s="1"/>
      <c r="TDU70" s="1"/>
      <c r="TDV70" s="1"/>
      <c r="TDW70" s="1"/>
      <c r="TDX70" s="1"/>
      <c r="TDY70" s="1"/>
      <c r="TDZ70" s="1"/>
      <c r="TEA70" s="1"/>
      <c r="TEB70" s="1"/>
      <c r="TEC70" s="1"/>
      <c r="TED70" s="1"/>
      <c r="TEE70" s="1"/>
      <c r="TEF70" s="1"/>
      <c r="TEG70" s="1"/>
      <c r="TEH70" s="1"/>
      <c r="TEI70" s="1"/>
      <c r="TEJ70" s="1"/>
      <c r="TEK70" s="1"/>
      <c r="TEL70" s="1"/>
      <c r="TEM70" s="1"/>
      <c r="TEN70" s="1"/>
      <c r="TEO70" s="1"/>
      <c r="TEP70" s="1"/>
      <c r="TEQ70" s="1"/>
      <c r="TER70" s="1"/>
      <c r="TES70" s="1"/>
      <c r="TET70" s="1"/>
      <c r="TEU70" s="1"/>
      <c r="TEV70" s="1"/>
      <c r="TEW70" s="1"/>
      <c r="TEX70" s="1"/>
      <c r="TEY70" s="1"/>
      <c r="TEZ70" s="1"/>
      <c r="TFA70" s="1"/>
      <c r="TFB70" s="1"/>
      <c r="TFC70" s="1"/>
      <c r="TFD70" s="1"/>
      <c r="TFE70" s="1"/>
      <c r="TFF70" s="1"/>
      <c r="TFG70" s="1"/>
      <c r="TFH70" s="1"/>
      <c r="TFI70" s="1"/>
      <c r="TFJ70" s="1"/>
      <c r="TFK70" s="1"/>
      <c r="TFL70" s="1"/>
      <c r="TFM70" s="1"/>
      <c r="TFN70" s="1"/>
      <c r="TFO70" s="1"/>
      <c r="TFP70" s="1"/>
      <c r="TFQ70" s="1"/>
      <c r="TFR70" s="1"/>
      <c r="TFS70" s="1"/>
      <c r="TFT70" s="1"/>
      <c r="TFU70" s="1"/>
      <c r="TFV70" s="1"/>
      <c r="TFW70" s="1"/>
      <c r="TFX70" s="1"/>
      <c r="TFY70" s="1"/>
      <c r="TFZ70" s="1"/>
      <c r="TGA70" s="1"/>
      <c r="TGB70" s="1"/>
      <c r="TGC70" s="1"/>
      <c r="TGD70" s="1"/>
      <c r="TGE70" s="1"/>
      <c r="TGF70" s="1"/>
      <c r="TGG70" s="1"/>
      <c r="TGH70" s="1"/>
      <c r="TGI70" s="1"/>
      <c r="TGJ70" s="1"/>
      <c r="TGK70" s="1"/>
      <c r="TGL70" s="1"/>
      <c r="TGM70" s="1"/>
      <c r="TGN70" s="1"/>
      <c r="TGO70" s="1"/>
      <c r="TGP70" s="1"/>
      <c r="TGQ70" s="1"/>
      <c r="TGR70" s="1"/>
      <c r="TGS70" s="1"/>
      <c r="TGT70" s="1"/>
      <c r="TGU70" s="1"/>
      <c r="TGV70" s="1"/>
      <c r="TGW70" s="1"/>
      <c r="TGX70" s="1"/>
      <c r="TGY70" s="1"/>
      <c r="TGZ70" s="1"/>
      <c r="THA70" s="1"/>
      <c r="THB70" s="1"/>
      <c r="THC70" s="1"/>
      <c r="THD70" s="1"/>
      <c r="THE70" s="1"/>
      <c r="THF70" s="1"/>
      <c r="THG70" s="1"/>
      <c r="THH70" s="1"/>
      <c r="THI70" s="1"/>
      <c r="THJ70" s="1"/>
      <c r="THK70" s="1"/>
      <c r="THL70" s="1"/>
      <c r="THM70" s="1"/>
      <c r="THN70" s="1"/>
      <c r="THO70" s="1"/>
      <c r="THP70" s="1"/>
      <c r="THQ70" s="1"/>
      <c r="THR70" s="1"/>
      <c r="THS70" s="1"/>
      <c r="THT70" s="1"/>
      <c r="THU70" s="1"/>
      <c r="THV70" s="1"/>
      <c r="THW70" s="1"/>
      <c r="THX70" s="1"/>
      <c r="THY70" s="1"/>
      <c r="THZ70" s="1"/>
      <c r="TIA70" s="1"/>
      <c r="TIB70" s="1"/>
      <c r="TIC70" s="1"/>
      <c r="TID70" s="1"/>
      <c r="TIE70" s="1"/>
      <c r="TIF70" s="1"/>
      <c r="TIG70" s="1"/>
      <c r="TIH70" s="1"/>
      <c r="TII70" s="1"/>
      <c r="TIJ70" s="1"/>
      <c r="TIK70" s="1"/>
      <c r="TIL70" s="1"/>
      <c r="TIM70" s="1"/>
      <c r="TIN70" s="1"/>
      <c r="TIO70" s="1"/>
      <c r="TIP70" s="1"/>
      <c r="TIQ70" s="1"/>
      <c r="TIR70" s="1"/>
      <c r="TIS70" s="1"/>
      <c r="TIT70" s="1"/>
      <c r="TIU70" s="1"/>
      <c r="TIV70" s="1"/>
      <c r="TIW70" s="1"/>
      <c r="TIX70" s="1"/>
      <c r="TIY70" s="1"/>
      <c r="TIZ70" s="1"/>
      <c r="TJA70" s="1"/>
      <c r="TJB70" s="1"/>
      <c r="TJC70" s="1"/>
      <c r="TJD70" s="1"/>
      <c r="TJE70" s="1"/>
      <c r="TJF70" s="1"/>
      <c r="TJG70" s="1"/>
      <c r="TJH70" s="1"/>
      <c r="TJI70" s="1"/>
      <c r="TJJ70" s="1"/>
      <c r="TJK70" s="1"/>
      <c r="TJL70" s="1"/>
      <c r="TJM70" s="1"/>
      <c r="TJN70" s="1"/>
      <c r="TJO70" s="1"/>
      <c r="TJP70" s="1"/>
      <c r="TJQ70" s="1"/>
      <c r="TJR70" s="1"/>
      <c r="TJS70" s="1"/>
      <c r="TJT70" s="1"/>
      <c r="TJU70" s="1"/>
      <c r="TJV70" s="1"/>
      <c r="TJW70" s="1"/>
      <c r="TJX70" s="1"/>
      <c r="TJY70" s="1"/>
      <c r="TJZ70" s="1"/>
      <c r="TKA70" s="1"/>
      <c r="TKB70" s="1"/>
      <c r="TKC70" s="1"/>
      <c r="TKD70" s="1"/>
      <c r="TKE70" s="1"/>
      <c r="TKF70" s="1"/>
      <c r="TKG70" s="1"/>
      <c r="TKH70" s="1"/>
      <c r="TKI70" s="1"/>
      <c r="TKJ70" s="1"/>
      <c r="TKK70" s="1"/>
      <c r="TKL70" s="1"/>
      <c r="TKM70" s="1"/>
      <c r="TKN70" s="1"/>
      <c r="TKO70" s="1"/>
      <c r="TKP70" s="1"/>
      <c r="TKQ70" s="1"/>
      <c r="TKR70" s="1"/>
      <c r="TKS70" s="1"/>
      <c r="TKT70" s="1"/>
      <c r="TKU70" s="1"/>
      <c r="TKV70" s="1"/>
      <c r="TKW70" s="1"/>
      <c r="TKX70" s="1"/>
      <c r="TKY70" s="1"/>
      <c r="TKZ70" s="1"/>
      <c r="TLA70" s="1"/>
      <c r="TLB70" s="1"/>
      <c r="TLC70" s="1"/>
      <c r="TLD70" s="1"/>
      <c r="TLE70" s="1"/>
      <c r="TLF70" s="1"/>
      <c r="TLG70" s="1"/>
      <c r="TLH70" s="1"/>
      <c r="TLI70" s="1"/>
      <c r="TLJ70" s="1"/>
      <c r="TLK70" s="1"/>
      <c r="TLL70" s="1"/>
      <c r="TLM70" s="1"/>
      <c r="TLN70" s="1"/>
      <c r="TLO70" s="1"/>
      <c r="TLP70" s="1"/>
      <c r="TLQ70" s="1"/>
      <c r="TLR70" s="1"/>
      <c r="TLS70" s="1"/>
      <c r="TLT70" s="1"/>
      <c r="TLU70" s="1"/>
      <c r="TLV70" s="1"/>
      <c r="TLW70" s="1"/>
      <c r="TLX70" s="1"/>
      <c r="TLY70" s="1"/>
      <c r="TLZ70" s="1"/>
      <c r="TMA70" s="1"/>
      <c r="TMB70" s="1"/>
      <c r="TMC70" s="1"/>
      <c r="TMD70" s="1"/>
      <c r="TME70" s="1"/>
      <c r="TMF70" s="1"/>
      <c r="TMG70" s="1"/>
      <c r="TMH70" s="1"/>
      <c r="TMI70" s="1"/>
      <c r="TMJ70" s="1"/>
      <c r="TMK70" s="1"/>
      <c r="TML70" s="1"/>
      <c r="TMM70" s="1"/>
      <c r="TMN70" s="1"/>
      <c r="TMO70" s="1"/>
      <c r="TMP70" s="1"/>
      <c r="TMQ70" s="1"/>
      <c r="TMR70" s="1"/>
      <c r="TMS70" s="1"/>
      <c r="TMT70" s="1"/>
      <c r="TMU70" s="1"/>
      <c r="TMV70" s="1"/>
      <c r="TMW70" s="1"/>
      <c r="TMX70" s="1"/>
      <c r="TMY70" s="1"/>
      <c r="TMZ70" s="1"/>
      <c r="TNA70" s="1"/>
      <c r="TNB70" s="1"/>
      <c r="TNC70" s="1"/>
      <c r="TND70" s="1"/>
      <c r="TNE70" s="1"/>
      <c r="TNF70" s="1"/>
      <c r="TNG70" s="1"/>
      <c r="TNH70" s="1"/>
      <c r="TNI70" s="1"/>
      <c r="TNJ70" s="1"/>
      <c r="TNK70" s="1"/>
      <c r="TNL70" s="1"/>
      <c r="TNM70" s="1"/>
      <c r="TNN70" s="1"/>
      <c r="TNO70" s="1"/>
      <c r="TNP70" s="1"/>
      <c r="TNQ70" s="1"/>
      <c r="TNR70" s="1"/>
      <c r="TNS70" s="1"/>
      <c r="TNT70" s="1"/>
      <c r="TNU70" s="1"/>
      <c r="TNV70" s="1"/>
      <c r="TNW70" s="1"/>
      <c r="TNX70" s="1"/>
      <c r="TNY70" s="1"/>
      <c r="TNZ70" s="1"/>
      <c r="TOA70" s="1"/>
      <c r="TOB70" s="1"/>
      <c r="TOC70" s="1"/>
      <c r="TOD70" s="1"/>
      <c r="TOE70" s="1"/>
      <c r="TOF70" s="1"/>
      <c r="TOG70" s="1"/>
      <c r="TOH70" s="1"/>
      <c r="TOI70" s="1"/>
      <c r="TOJ70" s="1"/>
      <c r="TOK70" s="1"/>
      <c r="TOL70" s="1"/>
      <c r="TOM70" s="1"/>
      <c r="TON70" s="1"/>
      <c r="TOO70" s="1"/>
      <c r="TOP70" s="1"/>
      <c r="TOQ70" s="1"/>
      <c r="TOR70" s="1"/>
      <c r="TOS70" s="1"/>
      <c r="TOT70" s="1"/>
      <c r="TOU70" s="1"/>
      <c r="TOV70" s="1"/>
      <c r="TOW70" s="1"/>
      <c r="TOX70" s="1"/>
      <c r="TOY70" s="1"/>
      <c r="TOZ70" s="1"/>
      <c r="TPA70" s="1"/>
      <c r="TPB70" s="1"/>
      <c r="TPC70" s="1"/>
      <c r="TPD70" s="1"/>
      <c r="TPE70" s="1"/>
      <c r="TPF70" s="1"/>
      <c r="TPG70" s="1"/>
      <c r="TPH70" s="1"/>
      <c r="TPI70" s="1"/>
      <c r="TPJ70" s="1"/>
      <c r="TPK70" s="1"/>
      <c r="TPL70" s="1"/>
      <c r="TPM70" s="1"/>
      <c r="TPN70" s="1"/>
      <c r="TPO70" s="1"/>
      <c r="TPP70" s="1"/>
      <c r="TPQ70" s="1"/>
      <c r="TPR70" s="1"/>
      <c r="TPS70" s="1"/>
      <c r="TPT70" s="1"/>
      <c r="TPU70" s="1"/>
      <c r="TPV70" s="1"/>
      <c r="TPW70" s="1"/>
      <c r="TPX70" s="1"/>
      <c r="TPY70" s="1"/>
      <c r="TPZ70" s="1"/>
      <c r="TQA70" s="1"/>
      <c r="TQB70" s="1"/>
      <c r="TQC70" s="1"/>
      <c r="TQD70" s="1"/>
      <c r="TQE70" s="1"/>
      <c r="TQF70" s="1"/>
      <c r="TQG70" s="1"/>
      <c r="TQH70" s="1"/>
      <c r="TQI70" s="1"/>
      <c r="TQJ70" s="1"/>
      <c r="TQK70" s="1"/>
      <c r="TQL70" s="1"/>
      <c r="TQM70" s="1"/>
      <c r="TQN70" s="1"/>
      <c r="TQO70" s="1"/>
      <c r="TQP70" s="1"/>
      <c r="TQQ70" s="1"/>
      <c r="TQR70" s="1"/>
      <c r="TQS70" s="1"/>
      <c r="TQT70" s="1"/>
      <c r="TQU70" s="1"/>
      <c r="TQV70" s="1"/>
      <c r="TQW70" s="1"/>
      <c r="TQX70" s="1"/>
      <c r="TQY70" s="1"/>
      <c r="TQZ70" s="1"/>
      <c r="TRA70" s="1"/>
      <c r="TRB70" s="1"/>
      <c r="TRC70" s="1"/>
      <c r="TRD70" s="1"/>
      <c r="TRE70" s="1"/>
      <c r="TRF70" s="1"/>
      <c r="TRG70" s="1"/>
      <c r="TRH70" s="1"/>
      <c r="TRI70" s="1"/>
      <c r="TRJ70" s="1"/>
      <c r="TRK70" s="1"/>
      <c r="TRL70" s="1"/>
      <c r="TRM70" s="1"/>
      <c r="TRN70" s="1"/>
      <c r="TRO70" s="1"/>
      <c r="TRP70" s="1"/>
      <c r="TRQ70" s="1"/>
      <c r="TRR70" s="1"/>
      <c r="TRS70" s="1"/>
      <c r="TRT70" s="1"/>
      <c r="TRU70" s="1"/>
      <c r="TRV70" s="1"/>
      <c r="TRW70" s="1"/>
      <c r="TRX70" s="1"/>
      <c r="TRY70" s="1"/>
      <c r="TRZ70" s="1"/>
      <c r="TSA70" s="1"/>
      <c r="TSB70" s="1"/>
      <c r="TSC70" s="1"/>
      <c r="TSD70" s="1"/>
      <c r="TSE70" s="1"/>
      <c r="TSF70" s="1"/>
      <c r="TSG70" s="1"/>
      <c r="TSH70" s="1"/>
      <c r="TSI70" s="1"/>
      <c r="TSJ70" s="1"/>
      <c r="TSK70" s="1"/>
      <c r="TSL70" s="1"/>
      <c r="TSM70" s="1"/>
      <c r="TSN70" s="1"/>
      <c r="TSO70" s="1"/>
      <c r="TSP70" s="1"/>
      <c r="TSQ70" s="1"/>
      <c r="TSR70" s="1"/>
      <c r="TSS70" s="1"/>
      <c r="TST70" s="1"/>
      <c r="TSU70" s="1"/>
      <c r="TSV70" s="1"/>
      <c r="TSW70" s="1"/>
      <c r="TSX70" s="1"/>
      <c r="TSY70" s="1"/>
      <c r="TSZ70" s="1"/>
      <c r="TTA70" s="1"/>
      <c r="TTB70" s="1"/>
      <c r="TTC70" s="1"/>
      <c r="TTD70" s="1"/>
      <c r="TTE70" s="1"/>
      <c r="TTF70" s="1"/>
      <c r="TTG70" s="1"/>
      <c r="TTH70" s="1"/>
      <c r="TTI70" s="1"/>
      <c r="TTJ70" s="1"/>
      <c r="TTK70" s="1"/>
      <c r="TTL70" s="1"/>
      <c r="TTM70" s="1"/>
      <c r="TTN70" s="1"/>
      <c r="TTO70" s="1"/>
      <c r="TTP70" s="1"/>
      <c r="TTQ70" s="1"/>
      <c r="TTR70" s="1"/>
      <c r="TTS70" s="1"/>
      <c r="TTT70" s="1"/>
      <c r="TTU70" s="1"/>
      <c r="TTV70" s="1"/>
      <c r="TTW70" s="1"/>
      <c r="TTX70" s="1"/>
      <c r="TTY70" s="1"/>
      <c r="TTZ70" s="1"/>
      <c r="TUA70" s="1"/>
      <c r="TUB70" s="1"/>
      <c r="TUC70" s="1"/>
      <c r="TUD70" s="1"/>
      <c r="TUE70" s="1"/>
      <c r="TUF70" s="1"/>
      <c r="TUG70" s="1"/>
      <c r="TUH70" s="1"/>
      <c r="TUI70" s="1"/>
      <c r="TUJ70" s="1"/>
      <c r="TUK70" s="1"/>
      <c r="TUL70" s="1"/>
      <c r="TUM70" s="1"/>
      <c r="TUN70" s="1"/>
      <c r="TUO70" s="1"/>
      <c r="TUP70" s="1"/>
      <c r="TUQ70" s="1"/>
      <c r="TUR70" s="1"/>
      <c r="TUS70" s="1"/>
      <c r="TUT70" s="1"/>
      <c r="TUU70" s="1"/>
      <c r="TUV70" s="1"/>
      <c r="TUW70" s="1"/>
      <c r="TUX70" s="1"/>
      <c r="TUY70" s="1"/>
      <c r="TUZ70" s="1"/>
      <c r="TVA70" s="1"/>
      <c r="TVB70" s="1"/>
      <c r="TVC70" s="1"/>
      <c r="TVD70" s="1"/>
      <c r="TVE70" s="1"/>
      <c r="TVF70" s="1"/>
      <c r="TVG70" s="1"/>
      <c r="TVH70" s="1"/>
      <c r="TVI70" s="1"/>
      <c r="TVJ70" s="1"/>
      <c r="TVK70" s="1"/>
      <c r="TVL70" s="1"/>
      <c r="TVM70" s="1"/>
      <c r="TVN70" s="1"/>
      <c r="TVO70" s="1"/>
      <c r="TVP70" s="1"/>
      <c r="TVQ70" s="1"/>
      <c r="TVR70" s="1"/>
      <c r="TVS70" s="1"/>
      <c r="TVT70" s="1"/>
      <c r="TVU70" s="1"/>
      <c r="TVV70" s="1"/>
      <c r="TVW70" s="1"/>
      <c r="TVX70" s="1"/>
      <c r="TVY70" s="1"/>
      <c r="TVZ70" s="1"/>
      <c r="TWA70" s="1"/>
      <c r="TWB70" s="1"/>
      <c r="TWC70" s="1"/>
      <c r="TWD70" s="1"/>
      <c r="TWE70" s="1"/>
      <c r="TWF70" s="1"/>
      <c r="TWG70" s="1"/>
      <c r="TWH70" s="1"/>
      <c r="TWI70" s="1"/>
      <c r="TWJ70" s="1"/>
      <c r="TWK70" s="1"/>
      <c r="TWL70" s="1"/>
      <c r="TWM70" s="1"/>
      <c r="TWN70" s="1"/>
      <c r="TWO70" s="1"/>
      <c r="TWP70" s="1"/>
      <c r="TWQ70" s="1"/>
      <c r="TWR70" s="1"/>
      <c r="TWS70" s="1"/>
      <c r="TWT70" s="1"/>
      <c r="TWU70" s="1"/>
      <c r="TWV70" s="1"/>
      <c r="TWW70" s="1"/>
      <c r="TWX70" s="1"/>
      <c r="TWY70" s="1"/>
      <c r="TWZ70" s="1"/>
      <c r="TXA70" s="1"/>
      <c r="TXB70" s="1"/>
      <c r="TXC70" s="1"/>
      <c r="TXD70" s="1"/>
      <c r="TXE70" s="1"/>
      <c r="TXF70" s="1"/>
      <c r="TXG70" s="1"/>
      <c r="TXH70" s="1"/>
      <c r="TXI70" s="1"/>
      <c r="TXJ70" s="1"/>
      <c r="TXK70" s="1"/>
      <c r="TXL70" s="1"/>
      <c r="TXM70" s="1"/>
      <c r="TXN70" s="1"/>
      <c r="TXO70" s="1"/>
      <c r="TXP70" s="1"/>
      <c r="TXQ70" s="1"/>
      <c r="TXR70" s="1"/>
      <c r="TXS70" s="1"/>
      <c r="TXT70" s="1"/>
      <c r="TXU70" s="1"/>
      <c r="TXV70" s="1"/>
      <c r="TXW70" s="1"/>
      <c r="TXX70" s="1"/>
      <c r="TXY70" s="1"/>
      <c r="TXZ70" s="1"/>
      <c r="TYA70" s="1"/>
      <c r="TYB70" s="1"/>
      <c r="TYC70" s="1"/>
      <c r="TYD70" s="1"/>
      <c r="TYE70" s="1"/>
      <c r="TYF70" s="1"/>
      <c r="TYG70" s="1"/>
      <c r="TYH70" s="1"/>
      <c r="TYI70" s="1"/>
      <c r="TYJ70" s="1"/>
      <c r="TYK70" s="1"/>
      <c r="TYL70" s="1"/>
      <c r="TYM70" s="1"/>
      <c r="TYN70" s="1"/>
      <c r="TYO70" s="1"/>
      <c r="TYP70" s="1"/>
      <c r="TYQ70" s="1"/>
      <c r="TYR70" s="1"/>
      <c r="TYS70" s="1"/>
      <c r="TYT70" s="1"/>
      <c r="TYU70" s="1"/>
      <c r="TYV70" s="1"/>
      <c r="TYW70" s="1"/>
      <c r="TYX70" s="1"/>
      <c r="TYY70" s="1"/>
      <c r="TYZ70" s="1"/>
      <c r="TZA70" s="1"/>
      <c r="TZB70" s="1"/>
      <c r="TZC70" s="1"/>
      <c r="TZD70" s="1"/>
      <c r="TZE70" s="1"/>
      <c r="TZF70" s="1"/>
      <c r="TZG70" s="1"/>
      <c r="TZH70" s="1"/>
      <c r="TZI70" s="1"/>
      <c r="TZJ70" s="1"/>
      <c r="TZK70" s="1"/>
      <c r="TZL70" s="1"/>
      <c r="TZM70" s="1"/>
      <c r="TZN70" s="1"/>
      <c r="TZO70" s="1"/>
      <c r="TZP70" s="1"/>
      <c r="TZQ70" s="1"/>
      <c r="TZR70" s="1"/>
      <c r="TZS70" s="1"/>
      <c r="TZT70" s="1"/>
      <c r="TZU70" s="1"/>
      <c r="TZV70" s="1"/>
      <c r="TZW70" s="1"/>
      <c r="TZX70" s="1"/>
      <c r="TZY70" s="1"/>
      <c r="TZZ70" s="1"/>
      <c r="UAA70" s="1"/>
      <c r="UAB70" s="1"/>
      <c r="UAC70" s="1"/>
      <c r="UAD70" s="1"/>
      <c r="UAE70" s="1"/>
      <c r="UAF70" s="1"/>
      <c r="UAG70" s="1"/>
      <c r="UAH70" s="1"/>
      <c r="UAI70" s="1"/>
      <c r="UAJ70" s="1"/>
      <c r="UAK70" s="1"/>
      <c r="UAL70" s="1"/>
      <c r="UAM70" s="1"/>
      <c r="UAN70" s="1"/>
      <c r="UAO70" s="1"/>
      <c r="UAP70" s="1"/>
      <c r="UAQ70" s="1"/>
      <c r="UAR70" s="1"/>
      <c r="UAS70" s="1"/>
      <c r="UAT70" s="1"/>
      <c r="UAU70" s="1"/>
      <c r="UAV70" s="1"/>
      <c r="UAW70" s="1"/>
      <c r="UAX70" s="1"/>
      <c r="UAY70" s="1"/>
      <c r="UAZ70" s="1"/>
      <c r="UBA70" s="1"/>
      <c r="UBB70" s="1"/>
      <c r="UBC70" s="1"/>
      <c r="UBD70" s="1"/>
      <c r="UBE70" s="1"/>
      <c r="UBF70" s="1"/>
      <c r="UBG70" s="1"/>
      <c r="UBH70" s="1"/>
      <c r="UBI70" s="1"/>
      <c r="UBJ70" s="1"/>
      <c r="UBK70" s="1"/>
      <c r="UBL70" s="1"/>
      <c r="UBM70" s="1"/>
      <c r="UBN70" s="1"/>
      <c r="UBO70" s="1"/>
      <c r="UBP70" s="1"/>
      <c r="UBQ70" s="1"/>
      <c r="UBR70" s="1"/>
      <c r="UBS70" s="1"/>
      <c r="UBT70" s="1"/>
      <c r="UBU70" s="1"/>
      <c r="UBV70" s="1"/>
      <c r="UBW70" s="1"/>
      <c r="UBX70" s="1"/>
      <c r="UBY70" s="1"/>
      <c r="UBZ70" s="1"/>
      <c r="UCA70" s="1"/>
      <c r="UCB70" s="1"/>
      <c r="UCC70" s="1"/>
      <c r="UCD70" s="1"/>
      <c r="UCE70" s="1"/>
      <c r="UCF70" s="1"/>
      <c r="UCG70" s="1"/>
      <c r="UCH70" s="1"/>
      <c r="UCI70" s="1"/>
      <c r="UCJ70" s="1"/>
      <c r="UCK70" s="1"/>
      <c r="UCL70" s="1"/>
      <c r="UCM70" s="1"/>
      <c r="UCN70" s="1"/>
      <c r="UCO70" s="1"/>
      <c r="UCP70" s="1"/>
      <c r="UCQ70" s="1"/>
      <c r="UCR70" s="1"/>
      <c r="UCS70" s="1"/>
      <c r="UCT70" s="1"/>
      <c r="UCU70" s="1"/>
      <c r="UCV70" s="1"/>
      <c r="UCW70" s="1"/>
      <c r="UCX70" s="1"/>
      <c r="UCY70" s="1"/>
      <c r="UCZ70" s="1"/>
      <c r="UDA70" s="1"/>
      <c r="UDB70" s="1"/>
      <c r="UDC70" s="1"/>
      <c r="UDD70" s="1"/>
      <c r="UDE70" s="1"/>
      <c r="UDF70" s="1"/>
      <c r="UDG70" s="1"/>
      <c r="UDH70" s="1"/>
      <c r="UDI70" s="1"/>
      <c r="UDJ70" s="1"/>
      <c r="UDK70" s="1"/>
      <c r="UDL70" s="1"/>
      <c r="UDM70" s="1"/>
      <c r="UDN70" s="1"/>
      <c r="UDO70" s="1"/>
      <c r="UDP70" s="1"/>
      <c r="UDQ70" s="1"/>
      <c r="UDR70" s="1"/>
      <c r="UDS70" s="1"/>
      <c r="UDT70" s="1"/>
      <c r="UDU70" s="1"/>
      <c r="UDV70" s="1"/>
      <c r="UDW70" s="1"/>
      <c r="UDX70" s="1"/>
      <c r="UDY70" s="1"/>
      <c r="UDZ70" s="1"/>
      <c r="UEA70" s="1"/>
      <c r="UEB70" s="1"/>
      <c r="UEC70" s="1"/>
      <c r="UED70" s="1"/>
      <c r="UEE70" s="1"/>
      <c r="UEF70" s="1"/>
      <c r="UEG70" s="1"/>
      <c r="UEH70" s="1"/>
      <c r="UEI70" s="1"/>
      <c r="UEJ70" s="1"/>
      <c r="UEK70" s="1"/>
      <c r="UEL70" s="1"/>
      <c r="UEM70" s="1"/>
      <c r="UEN70" s="1"/>
      <c r="UEO70" s="1"/>
      <c r="UEP70" s="1"/>
      <c r="UEQ70" s="1"/>
      <c r="UER70" s="1"/>
      <c r="UES70" s="1"/>
      <c r="UET70" s="1"/>
      <c r="UEU70" s="1"/>
      <c r="UEV70" s="1"/>
      <c r="UEW70" s="1"/>
      <c r="UEX70" s="1"/>
      <c r="UEY70" s="1"/>
      <c r="UEZ70" s="1"/>
      <c r="UFA70" s="1"/>
      <c r="UFB70" s="1"/>
      <c r="UFC70" s="1"/>
      <c r="UFD70" s="1"/>
      <c r="UFE70" s="1"/>
      <c r="UFF70" s="1"/>
      <c r="UFG70" s="1"/>
      <c r="UFH70" s="1"/>
      <c r="UFI70" s="1"/>
      <c r="UFJ70" s="1"/>
      <c r="UFK70" s="1"/>
      <c r="UFL70" s="1"/>
      <c r="UFM70" s="1"/>
      <c r="UFN70" s="1"/>
      <c r="UFO70" s="1"/>
      <c r="UFP70" s="1"/>
      <c r="UFQ70" s="1"/>
      <c r="UFR70" s="1"/>
      <c r="UFS70" s="1"/>
      <c r="UFT70" s="1"/>
      <c r="UFU70" s="1"/>
      <c r="UFV70" s="1"/>
      <c r="UFW70" s="1"/>
      <c r="UFX70" s="1"/>
      <c r="UFY70" s="1"/>
      <c r="UFZ70" s="1"/>
      <c r="UGA70" s="1"/>
      <c r="UGB70" s="1"/>
      <c r="UGC70" s="1"/>
      <c r="UGD70" s="1"/>
      <c r="UGE70" s="1"/>
      <c r="UGF70" s="1"/>
      <c r="UGG70" s="1"/>
      <c r="UGH70" s="1"/>
      <c r="UGI70" s="1"/>
      <c r="UGJ70" s="1"/>
      <c r="UGK70" s="1"/>
      <c r="UGL70" s="1"/>
      <c r="UGM70" s="1"/>
      <c r="UGN70" s="1"/>
      <c r="UGO70" s="1"/>
      <c r="UGP70" s="1"/>
      <c r="UGQ70" s="1"/>
      <c r="UGR70" s="1"/>
      <c r="UGS70" s="1"/>
      <c r="UGT70" s="1"/>
      <c r="UGU70" s="1"/>
      <c r="UGV70" s="1"/>
      <c r="UGW70" s="1"/>
      <c r="UGX70" s="1"/>
      <c r="UGY70" s="1"/>
      <c r="UGZ70" s="1"/>
      <c r="UHA70" s="1"/>
      <c r="UHB70" s="1"/>
      <c r="UHC70" s="1"/>
      <c r="UHD70" s="1"/>
      <c r="UHE70" s="1"/>
      <c r="UHF70" s="1"/>
      <c r="UHG70" s="1"/>
      <c r="UHH70" s="1"/>
      <c r="UHI70" s="1"/>
      <c r="UHJ70" s="1"/>
      <c r="UHK70" s="1"/>
      <c r="UHL70" s="1"/>
      <c r="UHM70" s="1"/>
      <c r="UHN70" s="1"/>
      <c r="UHO70" s="1"/>
      <c r="UHP70" s="1"/>
      <c r="UHQ70" s="1"/>
      <c r="UHR70" s="1"/>
      <c r="UHS70" s="1"/>
      <c r="UHT70" s="1"/>
      <c r="UHU70" s="1"/>
      <c r="UHV70" s="1"/>
      <c r="UHW70" s="1"/>
      <c r="UHX70" s="1"/>
      <c r="UHY70" s="1"/>
      <c r="UHZ70" s="1"/>
      <c r="UIA70" s="1"/>
      <c r="UIB70" s="1"/>
      <c r="UIC70" s="1"/>
      <c r="UID70" s="1"/>
      <c r="UIE70" s="1"/>
      <c r="UIF70" s="1"/>
      <c r="UIG70" s="1"/>
      <c r="UIH70" s="1"/>
      <c r="UII70" s="1"/>
      <c r="UIJ70" s="1"/>
      <c r="UIK70" s="1"/>
      <c r="UIL70" s="1"/>
      <c r="UIM70" s="1"/>
      <c r="UIN70" s="1"/>
      <c r="UIO70" s="1"/>
      <c r="UIP70" s="1"/>
      <c r="UIQ70" s="1"/>
      <c r="UIR70" s="1"/>
      <c r="UIS70" s="1"/>
      <c r="UIT70" s="1"/>
      <c r="UIU70" s="1"/>
      <c r="UIV70" s="1"/>
      <c r="UIW70" s="1"/>
      <c r="UIX70" s="1"/>
      <c r="UIY70" s="1"/>
      <c r="UIZ70" s="1"/>
      <c r="UJA70" s="1"/>
      <c r="UJB70" s="1"/>
      <c r="UJC70" s="1"/>
      <c r="UJD70" s="1"/>
      <c r="UJE70" s="1"/>
      <c r="UJF70" s="1"/>
      <c r="UJG70" s="1"/>
      <c r="UJH70" s="1"/>
      <c r="UJI70" s="1"/>
      <c r="UJJ70" s="1"/>
      <c r="UJK70" s="1"/>
      <c r="UJL70" s="1"/>
      <c r="UJM70" s="1"/>
      <c r="UJN70" s="1"/>
      <c r="UJO70" s="1"/>
      <c r="UJP70" s="1"/>
      <c r="UJQ70" s="1"/>
      <c r="UJR70" s="1"/>
      <c r="UJS70" s="1"/>
      <c r="UJT70" s="1"/>
      <c r="UJU70" s="1"/>
      <c r="UJV70" s="1"/>
      <c r="UJW70" s="1"/>
      <c r="UJX70" s="1"/>
      <c r="UJY70" s="1"/>
      <c r="UJZ70" s="1"/>
      <c r="UKA70" s="1"/>
      <c r="UKB70" s="1"/>
      <c r="UKC70" s="1"/>
      <c r="UKD70" s="1"/>
      <c r="UKE70" s="1"/>
      <c r="UKF70" s="1"/>
      <c r="UKG70" s="1"/>
      <c r="UKH70" s="1"/>
      <c r="UKI70" s="1"/>
      <c r="UKJ70" s="1"/>
      <c r="UKK70" s="1"/>
      <c r="UKL70" s="1"/>
      <c r="UKM70" s="1"/>
      <c r="UKN70" s="1"/>
      <c r="UKO70" s="1"/>
      <c r="UKP70" s="1"/>
      <c r="UKQ70" s="1"/>
      <c r="UKR70" s="1"/>
      <c r="UKS70" s="1"/>
      <c r="UKT70" s="1"/>
      <c r="UKU70" s="1"/>
      <c r="UKV70" s="1"/>
      <c r="UKW70" s="1"/>
      <c r="UKX70" s="1"/>
      <c r="UKY70" s="1"/>
      <c r="UKZ70" s="1"/>
      <c r="ULA70" s="1"/>
      <c r="ULB70" s="1"/>
      <c r="ULC70" s="1"/>
      <c r="ULD70" s="1"/>
      <c r="ULE70" s="1"/>
      <c r="ULF70" s="1"/>
      <c r="ULG70" s="1"/>
      <c r="ULH70" s="1"/>
      <c r="ULI70" s="1"/>
      <c r="ULJ70" s="1"/>
      <c r="ULK70" s="1"/>
      <c r="ULL70" s="1"/>
      <c r="ULM70" s="1"/>
      <c r="ULN70" s="1"/>
      <c r="ULO70" s="1"/>
      <c r="ULP70" s="1"/>
      <c r="ULQ70" s="1"/>
      <c r="ULR70" s="1"/>
      <c r="ULS70" s="1"/>
      <c r="ULT70" s="1"/>
      <c r="ULU70" s="1"/>
      <c r="ULV70" s="1"/>
      <c r="ULW70" s="1"/>
      <c r="ULX70" s="1"/>
      <c r="ULY70" s="1"/>
      <c r="ULZ70" s="1"/>
      <c r="UMA70" s="1"/>
      <c r="UMB70" s="1"/>
      <c r="UMC70" s="1"/>
      <c r="UMD70" s="1"/>
      <c r="UME70" s="1"/>
      <c r="UMF70" s="1"/>
      <c r="UMG70" s="1"/>
      <c r="UMH70" s="1"/>
      <c r="UMI70" s="1"/>
      <c r="UMJ70" s="1"/>
      <c r="UMK70" s="1"/>
      <c r="UML70" s="1"/>
      <c r="UMM70" s="1"/>
      <c r="UMN70" s="1"/>
      <c r="UMO70" s="1"/>
      <c r="UMP70" s="1"/>
      <c r="UMQ70" s="1"/>
      <c r="UMR70" s="1"/>
      <c r="UMS70" s="1"/>
      <c r="UMT70" s="1"/>
      <c r="UMU70" s="1"/>
      <c r="UMV70" s="1"/>
      <c r="UMW70" s="1"/>
      <c r="UMX70" s="1"/>
      <c r="UMY70" s="1"/>
      <c r="UMZ70" s="1"/>
      <c r="UNA70" s="1"/>
      <c r="UNB70" s="1"/>
      <c r="UNC70" s="1"/>
      <c r="UND70" s="1"/>
      <c r="UNE70" s="1"/>
      <c r="UNF70" s="1"/>
      <c r="UNG70" s="1"/>
      <c r="UNH70" s="1"/>
      <c r="UNI70" s="1"/>
      <c r="UNJ70" s="1"/>
      <c r="UNK70" s="1"/>
      <c r="UNL70" s="1"/>
      <c r="UNM70" s="1"/>
      <c r="UNN70" s="1"/>
      <c r="UNO70" s="1"/>
      <c r="UNP70" s="1"/>
      <c r="UNQ70" s="1"/>
      <c r="UNR70" s="1"/>
      <c r="UNS70" s="1"/>
      <c r="UNT70" s="1"/>
      <c r="UNU70" s="1"/>
      <c r="UNV70" s="1"/>
      <c r="UNW70" s="1"/>
      <c r="UNX70" s="1"/>
      <c r="UNY70" s="1"/>
      <c r="UNZ70" s="1"/>
      <c r="UOA70" s="1"/>
      <c r="UOB70" s="1"/>
      <c r="UOC70" s="1"/>
      <c r="UOD70" s="1"/>
      <c r="UOE70" s="1"/>
      <c r="UOF70" s="1"/>
      <c r="UOG70" s="1"/>
      <c r="UOH70" s="1"/>
      <c r="UOI70" s="1"/>
      <c r="UOJ70" s="1"/>
      <c r="UOK70" s="1"/>
      <c r="UOL70" s="1"/>
      <c r="UOM70" s="1"/>
      <c r="UON70" s="1"/>
      <c r="UOO70" s="1"/>
      <c r="UOP70" s="1"/>
      <c r="UOQ70" s="1"/>
      <c r="UOR70" s="1"/>
      <c r="UOS70" s="1"/>
      <c r="UOT70" s="1"/>
      <c r="UOU70" s="1"/>
      <c r="UOV70" s="1"/>
      <c r="UOW70" s="1"/>
      <c r="UOX70" s="1"/>
      <c r="UOY70" s="1"/>
      <c r="UOZ70" s="1"/>
      <c r="UPA70" s="1"/>
      <c r="UPB70" s="1"/>
      <c r="UPC70" s="1"/>
      <c r="UPD70" s="1"/>
      <c r="UPE70" s="1"/>
      <c r="UPF70" s="1"/>
      <c r="UPG70" s="1"/>
      <c r="UPH70" s="1"/>
      <c r="UPI70" s="1"/>
      <c r="UPJ70" s="1"/>
      <c r="UPK70" s="1"/>
      <c r="UPL70" s="1"/>
      <c r="UPM70" s="1"/>
      <c r="UPN70" s="1"/>
      <c r="UPO70" s="1"/>
      <c r="UPP70" s="1"/>
      <c r="UPQ70" s="1"/>
      <c r="UPR70" s="1"/>
      <c r="UPS70" s="1"/>
      <c r="UPT70" s="1"/>
      <c r="UPU70" s="1"/>
      <c r="UPV70" s="1"/>
      <c r="UPW70" s="1"/>
      <c r="UPX70" s="1"/>
      <c r="UPY70" s="1"/>
      <c r="UPZ70" s="1"/>
      <c r="UQA70" s="1"/>
      <c r="UQB70" s="1"/>
      <c r="UQC70" s="1"/>
      <c r="UQD70" s="1"/>
      <c r="UQE70" s="1"/>
      <c r="UQF70" s="1"/>
      <c r="UQG70" s="1"/>
      <c r="UQH70" s="1"/>
      <c r="UQI70" s="1"/>
      <c r="UQJ70" s="1"/>
      <c r="UQK70" s="1"/>
      <c r="UQL70" s="1"/>
      <c r="UQM70" s="1"/>
      <c r="UQN70" s="1"/>
      <c r="UQO70" s="1"/>
      <c r="UQP70" s="1"/>
      <c r="UQQ70" s="1"/>
      <c r="UQR70" s="1"/>
      <c r="UQS70" s="1"/>
      <c r="UQT70" s="1"/>
      <c r="UQU70" s="1"/>
      <c r="UQV70" s="1"/>
      <c r="UQW70" s="1"/>
      <c r="UQX70" s="1"/>
      <c r="UQY70" s="1"/>
      <c r="UQZ70" s="1"/>
      <c r="URA70" s="1"/>
      <c r="URB70" s="1"/>
      <c r="URC70" s="1"/>
      <c r="URD70" s="1"/>
      <c r="URE70" s="1"/>
      <c r="URF70" s="1"/>
      <c r="URG70" s="1"/>
      <c r="URH70" s="1"/>
      <c r="URI70" s="1"/>
      <c r="URJ70" s="1"/>
      <c r="URK70" s="1"/>
      <c r="URL70" s="1"/>
      <c r="URM70" s="1"/>
      <c r="URN70" s="1"/>
      <c r="URO70" s="1"/>
      <c r="URP70" s="1"/>
      <c r="URQ70" s="1"/>
      <c r="URR70" s="1"/>
      <c r="URS70" s="1"/>
      <c r="URT70" s="1"/>
      <c r="URU70" s="1"/>
      <c r="URV70" s="1"/>
      <c r="URW70" s="1"/>
      <c r="URX70" s="1"/>
      <c r="URY70" s="1"/>
      <c r="URZ70" s="1"/>
      <c r="USA70" s="1"/>
      <c r="USB70" s="1"/>
      <c r="USC70" s="1"/>
      <c r="USD70" s="1"/>
      <c r="USE70" s="1"/>
      <c r="USF70" s="1"/>
      <c r="USG70" s="1"/>
      <c r="USH70" s="1"/>
      <c r="USI70" s="1"/>
      <c r="USJ70" s="1"/>
      <c r="USK70" s="1"/>
      <c r="USL70" s="1"/>
      <c r="USM70" s="1"/>
      <c r="USN70" s="1"/>
      <c r="USO70" s="1"/>
      <c r="USP70" s="1"/>
      <c r="USQ70" s="1"/>
      <c r="USR70" s="1"/>
      <c r="USS70" s="1"/>
      <c r="UST70" s="1"/>
      <c r="USU70" s="1"/>
      <c r="USV70" s="1"/>
      <c r="USW70" s="1"/>
      <c r="USX70" s="1"/>
      <c r="USY70" s="1"/>
      <c r="USZ70" s="1"/>
      <c r="UTA70" s="1"/>
      <c r="UTB70" s="1"/>
      <c r="UTC70" s="1"/>
      <c r="UTD70" s="1"/>
      <c r="UTE70" s="1"/>
      <c r="UTF70" s="1"/>
      <c r="UTG70" s="1"/>
      <c r="UTH70" s="1"/>
      <c r="UTI70" s="1"/>
      <c r="UTJ70" s="1"/>
      <c r="UTK70" s="1"/>
      <c r="UTL70" s="1"/>
      <c r="UTM70" s="1"/>
      <c r="UTN70" s="1"/>
      <c r="UTO70" s="1"/>
      <c r="UTP70" s="1"/>
      <c r="UTQ70" s="1"/>
      <c r="UTR70" s="1"/>
      <c r="UTS70" s="1"/>
      <c r="UTT70" s="1"/>
      <c r="UTU70" s="1"/>
      <c r="UTV70" s="1"/>
      <c r="UTW70" s="1"/>
      <c r="UTX70" s="1"/>
      <c r="UTY70" s="1"/>
      <c r="UTZ70" s="1"/>
      <c r="UUA70" s="1"/>
      <c r="UUB70" s="1"/>
      <c r="UUC70" s="1"/>
      <c r="UUD70" s="1"/>
      <c r="UUE70" s="1"/>
      <c r="UUF70" s="1"/>
      <c r="UUG70" s="1"/>
      <c r="UUH70" s="1"/>
      <c r="UUI70" s="1"/>
      <c r="UUJ70" s="1"/>
      <c r="UUK70" s="1"/>
      <c r="UUL70" s="1"/>
      <c r="UUM70" s="1"/>
      <c r="UUN70" s="1"/>
      <c r="UUO70" s="1"/>
      <c r="UUP70" s="1"/>
      <c r="UUQ70" s="1"/>
      <c r="UUR70" s="1"/>
      <c r="UUS70" s="1"/>
      <c r="UUT70" s="1"/>
      <c r="UUU70" s="1"/>
      <c r="UUV70" s="1"/>
      <c r="UUW70" s="1"/>
      <c r="UUX70" s="1"/>
      <c r="UUY70" s="1"/>
      <c r="UUZ70" s="1"/>
      <c r="UVA70" s="1"/>
      <c r="UVB70" s="1"/>
      <c r="UVC70" s="1"/>
      <c r="UVD70" s="1"/>
      <c r="UVE70" s="1"/>
      <c r="UVF70" s="1"/>
      <c r="UVG70" s="1"/>
      <c r="UVH70" s="1"/>
      <c r="UVI70" s="1"/>
      <c r="UVJ70" s="1"/>
      <c r="UVK70" s="1"/>
      <c r="UVL70" s="1"/>
      <c r="UVM70" s="1"/>
      <c r="UVN70" s="1"/>
      <c r="UVO70" s="1"/>
      <c r="UVP70" s="1"/>
      <c r="UVQ70" s="1"/>
      <c r="UVR70" s="1"/>
      <c r="UVS70" s="1"/>
      <c r="UVT70" s="1"/>
      <c r="UVU70" s="1"/>
      <c r="UVV70" s="1"/>
      <c r="UVW70" s="1"/>
      <c r="UVX70" s="1"/>
      <c r="UVY70" s="1"/>
      <c r="UVZ70" s="1"/>
      <c r="UWA70" s="1"/>
      <c r="UWB70" s="1"/>
      <c r="UWC70" s="1"/>
      <c r="UWD70" s="1"/>
      <c r="UWE70" s="1"/>
      <c r="UWF70" s="1"/>
      <c r="UWG70" s="1"/>
      <c r="UWH70" s="1"/>
      <c r="UWI70" s="1"/>
      <c r="UWJ70" s="1"/>
      <c r="UWK70" s="1"/>
      <c r="UWL70" s="1"/>
      <c r="UWM70" s="1"/>
      <c r="UWN70" s="1"/>
      <c r="UWO70" s="1"/>
      <c r="UWP70" s="1"/>
      <c r="UWQ70" s="1"/>
      <c r="UWR70" s="1"/>
      <c r="UWS70" s="1"/>
      <c r="UWT70" s="1"/>
      <c r="UWU70" s="1"/>
      <c r="UWV70" s="1"/>
      <c r="UWW70" s="1"/>
      <c r="UWX70" s="1"/>
      <c r="UWY70" s="1"/>
      <c r="UWZ70" s="1"/>
      <c r="UXA70" s="1"/>
      <c r="UXB70" s="1"/>
      <c r="UXC70" s="1"/>
      <c r="UXD70" s="1"/>
      <c r="UXE70" s="1"/>
      <c r="UXF70" s="1"/>
      <c r="UXG70" s="1"/>
      <c r="UXH70" s="1"/>
      <c r="UXI70" s="1"/>
      <c r="UXJ70" s="1"/>
      <c r="UXK70" s="1"/>
      <c r="UXL70" s="1"/>
      <c r="UXM70" s="1"/>
      <c r="UXN70" s="1"/>
      <c r="UXO70" s="1"/>
      <c r="UXP70" s="1"/>
      <c r="UXQ70" s="1"/>
      <c r="UXR70" s="1"/>
      <c r="UXS70" s="1"/>
      <c r="UXT70" s="1"/>
      <c r="UXU70" s="1"/>
      <c r="UXV70" s="1"/>
      <c r="UXW70" s="1"/>
      <c r="UXX70" s="1"/>
      <c r="UXY70" s="1"/>
      <c r="UXZ70" s="1"/>
      <c r="UYA70" s="1"/>
      <c r="UYB70" s="1"/>
      <c r="UYC70" s="1"/>
      <c r="UYD70" s="1"/>
      <c r="UYE70" s="1"/>
      <c r="UYF70" s="1"/>
      <c r="UYG70" s="1"/>
      <c r="UYH70" s="1"/>
      <c r="UYI70" s="1"/>
      <c r="UYJ70" s="1"/>
      <c r="UYK70" s="1"/>
      <c r="UYL70" s="1"/>
      <c r="UYM70" s="1"/>
      <c r="UYN70" s="1"/>
      <c r="UYO70" s="1"/>
      <c r="UYP70" s="1"/>
      <c r="UYQ70" s="1"/>
      <c r="UYR70" s="1"/>
      <c r="UYS70" s="1"/>
      <c r="UYT70" s="1"/>
      <c r="UYU70" s="1"/>
      <c r="UYV70" s="1"/>
      <c r="UYW70" s="1"/>
      <c r="UYX70" s="1"/>
      <c r="UYY70" s="1"/>
      <c r="UYZ70" s="1"/>
      <c r="UZA70" s="1"/>
      <c r="UZB70" s="1"/>
      <c r="UZC70" s="1"/>
      <c r="UZD70" s="1"/>
      <c r="UZE70" s="1"/>
      <c r="UZF70" s="1"/>
      <c r="UZG70" s="1"/>
      <c r="UZH70" s="1"/>
      <c r="UZI70" s="1"/>
      <c r="UZJ70" s="1"/>
      <c r="UZK70" s="1"/>
      <c r="UZL70" s="1"/>
      <c r="UZM70" s="1"/>
      <c r="UZN70" s="1"/>
      <c r="UZO70" s="1"/>
      <c r="UZP70" s="1"/>
      <c r="UZQ70" s="1"/>
      <c r="UZR70" s="1"/>
      <c r="UZS70" s="1"/>
      <c r="UZT70" s="1"/>
      <c r="UZU70" s="1"/>
      <c r="UZV70" s="1"/>
      <c r="UZW70" s="1"/>
      <c r="UZX70" s="1"/>
      <c r="UZY70" s="1"/>
      <c r="UZZ70" s="1"/>
      <c r="VAA70" s="1"/>
      <c r="VAB70" s="1"/>
      <c r="VAC70" s="1"/>
      <c r="VAD70" s="1"/>
      <c r="VAE70" s="1"/>
      <c r="VAF70" s="1"/>
      <c r="VAG70" s="1"/>
      <c r="VAH70" s="1"/>
      <c r="VAI70" s="1"/>
      <c r="VAJ70" s="1"/>
      <c r="VAK70" s="1"/>
      <c r="VAL70" s="1"/>
      <c r="VAM70" s="1"/>
      <c r="VAN70" s="1"/>
      <c r="VAO70" s="1"/>
      <c r="VAP70" s="1"/>
      <c r="VAQ70" s="1"/>
      <c r="VAR70" s="1"/>
      <c r="VAS70" s="1"/>
      <c r="VAT70" s="1"/>
      <c r="VAU70" s="1"/>
      <c r="VAV70" s="1"/>
      <c r="VAW70" s="1"/>
      <c r="VAX70" s="1"/>
      <c r="VAY70" s="1"/>
      <c r="VAZ70" s="1"/>
      <c r="VBA70" s="1"/>
      <c r="VBB70" s="1"/>
      <c r="VBC70" s="1"/>
      <c r="VBD70" s="1"/>
      <c r="VBE70" s="1"/>
      <c r="VBF70" s="1"/>
      <c r="VBG70" s="1"/>
      <c r="VBH70" s="1"/>
      <c r="VBI70" s="1"/>
      <c r="VBJ70" s="1"/>
      <c r="VBK70" s="1"/>
      <c r="VBL70" s="1"/>
      <c r="VBM70" s="1"/>
      <c r="VBN70" s="1"/>
      <c r="VBO70" s="1"/>
      <c r="VBP70" s="1"/>
      <c r="VBQ70" s="1"/>
      <c r="VBR70" s="1"/>
      <c r="VBS70" s="1"/>
      <c r="VBT70" s="1"/>
      <c r="VBU70" s="1"/>
      <c r="VBV70" s="1"/>
      <c r="VBW70" s="1"/>
      <c r="VBX70" s="1"/>
      <c r="VBY70" s="1"/>
      <c r="VBZ70" s="1"/>
      <c r="VCA70" s="1"/>
      <c r="VCB70" s="1"/>
      <c r="VCC70" s="1"/>
      <c r="VCD70" s="1"/>
      <c r="VCE70" s="1"/>
      <c r="VCF70" s="1"/>
      <c r="VCG70" s="1"/>
      <c r="VCH70" s="1"/>
      <c r="VCI70" s="1"/>
      <c r="VCJ70" s="1"/>
      <c r="VCK70" s="1"/>
      <c r="VCL70" s="1"/>
      <c r="VCM70" s="1"/>
      <c r="VCN70" s="1"/>
      <c r="VCO70" s="1"/>
      <c r="VCP70" s="1"/>
      <c r="VCQ70" s="1"/>
      <c r="VCR70" s="1"/>
      <c r="VCS70" s="1"/>
      <c r="VCT70" s="1"/>
      <c r="VCU70" s="1"/>
      <c r="VCV70" s="1"/>
      <c r="VCW70" s="1"/>
      <c r="VCX70" s="1"/>
      <c r="VCY70" s="1"/>
      <c r="VCZ70" s="1"/>
      <c r="VDA70" s="1"/>
      <c r="VDB70" s="1"/>
      <c r="VDC70" s="1"/>
      <c r="VDD70" s="1"/>
      <c r="VDE70" s="1"/>
      <c r="VDF70" s="1"/>
      <c r="VDG70" s="1"/>
      <c r="VDH70" s="1"/>
      <c r="VDI70" s="1"/>
      <c r="VDJ70" s="1"/>
      <c r="VDK70" s="1"/>
      <c r="VDL70" s="1"/>
      <c r="VDM70" s="1"/>
      <c r="VDN70" s="1"/>
      <c r="VDO70" s="1"/>
      <c r="VDP70" s="1"/>
      <c r="VDQ70" s="1"/>
      <c r="VDR70" s="1"/>
      <c r="VDS70" s="1"/>
      <c r="VDT70" s="1"/>
      <c r="VDU70" s="1"/>
      <c r="VDV70" s="1"/>
      <c r="VDW70" s="1"/>
      <c r="VDX70" s="1"/>
      <c r="VDY70" s="1"/>
      <c r="VDZ70" s="1"/>
      <c r="VEA70" s="1"/>
      <c r="VEB70" s="1"/>
      <c r="VEC70" s="1"/>
      <c r="VED70" s="1"/>
      <c r="VEE70" s="1"/>
      <c r="VEF70" s="1"/>
      <c r="VEG70" s="1"/>
      <c r="VEH70" s="1"/>
      <c r="VEI70" s="1"/>
      <c r="VEJ70" s="1"/>
      <c r="VEK70" s="1"/>
      <c r="VEL70" s="1"/>
      <c r="VEM70" s="1"/>
      <c r="VEN70" s="1"/>
      <c r="VEO70" s="1"/>
      <c r="VEP70" s="1"/>
      <c r="VEQ70" s="1"/>
      <c r="VER70" s="1"/>
      <c r="VES70" s="1"/>
      <c r="VET70" s="1"/>
      <c r="VEU70" s="1"/>
      <c r="VEV70" s="1"/>
      <c r="VEW70" s="1"/>
      <c r="VEX70" s="1"/>
      <c r="VEY70" s="1"/>
      <c r="VEZ70" s="1"/>
      <c r="VFA70" s="1"/>
      <c r="VFB70" s="1"/>
      <c r="VFC70" s="1"/>
      <c r="VFD70" s="1"/>
      <c r="VFE70" s="1"/>
      <c r="VFF70" s="1"/>
      <c r="VFG70" s="1"/>
      <c r="VFH70" s="1"/>
      <c r="VFI70" s="1"/>
      <c r="VFJ70" s="1"/>
      <c r="VFK70" s="1"/>
      <c r="VFL70" s="1"/>
      <c r="VFM70" s="1"/>
      <c r="VFN70" s="1"/>
      <c r="VFO70" s="1"/>
      <c r="VFP70" s="1"/>
      <c r="VFQ70" s="1"/>
      <c r="VFR70" s="1"/>
      <c r="VFS70" s="1"/>
      <c r="VFT70" s="1"/>
      <c r="VFU70" s="1"/>
      <c r="VFV70" s="1"/>
      <c r="VFW70" s="1"/>
      <c r="VFX70" s="1"/>
      <c r="VFY70" s="1"/>
      <c r="VFZ70" s="1"/>
      <c r="VGA70" s="1"/>
      <c r="VGB70" s="1"/>
      <c r="VGC70" s="1"/>
      <c r="VGD70" s="1"/>
      <c r="VGE70" s="1"/>
      <c r="VGF70" s="1"/>
      <c r="VGG70" s="1"/>
      <c r="VGH70" s="1"/>
      <c r="VGI70" s="1"/>
      <c r="VGJ70" s="1"/>
      <c r="VGK70" s="1"/>
      <c r="VGL70" s="1"/>
      <c r="VGM70" s="1"/>
      <c r="VGN70" s="1"/>
      <c r="VGO70" s="1"/>
      <c r="VGP70" s="1"/>
      <c r="VGQ70" s="1"/>
      <c r="VGR70" s="1"/>
      <c r="VGS70" s="1"/>
      <c r="VGT70" s="1"/>
      <c r="VGU70" s="1"/>
      <c r="VGV70" s="1"/>
      <c r="VGW70" s="1"/>
      <c r="VGX70" s="1"/>
      <c r="VGY70" s="1"/>
      <c r="VGZ70" s="1"/>
      <c r="VHA70" s="1"/>
      <c r="VHB70" s="1"/>
      <c r="VHC70" s="1"/>
      <c r="VHD70" s="1"/>
      <c r="VHE70" s="1"/>
      <c r="VHF70" s="1"/>
      <c r="VHG70" s="1"/>
      <c r="VHH70" s="1"/>
      <c r="VHI70" s="1"/>
      <c r="VHJ70" s="1"/>
      <c r="VHK70" s="1"/>
      <c r="VHL70" s="1"/>
      <c r="VHM70" s="1"/>
      <c r="VHN70" s="1"/>
      <c r="VHO70" s="1"/>
      <c r="VHP70" s="1"/>
      <c r="VHQ70" s="1"/>
      <c r="VHR70" s="1"/>
      <c r="VHS70" s="1"/>
      <c r="VHT70" s="1"/>
      <c r="VHU70" s="1"/>
      <c r="VHV70" s="1"/>
      <c r="VHW70" s="1"/>
      <c r="VHX70" s="1"/>
      <c r="VHY70" s="1"/>
      <c r="VHZ70" s="1"/>
      <c r="VIA70" s="1"/>
      <c r="VIB70" s="1"/>
      <c r="VIC70" s="1"/>
      <c r="VID70" s="1"/>
      <c r="VIE70" s="1"/>
      <c r="VIF70" s="1"/>
      <c r="VIG70" s="1"/>
      <c r="VIH70" s="1"/>
      <c r="VII70" s="1"/>
      <c r="VIJ70" s="1"/>
      <c r="VIK70" s="1"/>
      <c r="VIL70" s="1"/>
      <c r="VIM70" s="1"/>
      <c r="VIN70" s="1"/>
      <c r="VIO70" s="1"/>
      <c r="VIP70" s="1"/>
      <c r="VIQ70" s="1"/>
      <c r="VIR70" s="1"/>
      <c r="VIS70" s="1"/>
      <c r="VIT70" s="1"/>
      <c r="VIU70" s="1"/>
      <c r="VIV70" s="1"/>
      <c r="VIW70" s="1"/>
      <c r="VIX70" s="1"/>
      <c r="VIY70" s="1"/>
      <c r="VIZ70" s="1"/>
      <c r="VJA70" s="1"/>
      <c r="VJB70" s="1"/>
      <c r="VJC70" s="1"/>
      <c r="VJD70" s="1"/>
      <c r="VJE70" s="1"/>
      <c r="VJF70" s="1"/>
      <c r="VJG70" s="1"/>
      <c r="VJH70" s="1"/>
      <c r="VJI70" s="1"/>
      <c r="VJJ70" s="1"/>
      <c r="VJK70" s="1"/>
      <c r="VJL70" s="1"/>
      <c r="VJM70" s="1"/>
      <c r="VJN70" s="1"/>
      <c r="VJO70" s="1"/>
      <c r="VJP70" s="1"/>
      <c r="VJQ70" s="1"/>
      <c r="VJR70" s="1"/>
      <c r="VJS70" s="1"/>
      <c r="VJT70" s="1"/>
      <c r="VJU70" s="1"/>
      <c r="VJV70" s="1"/>
      <c r="VJW70" s="1"/>
      <c r="VJX70" s="1"/>
      <c r="VJY70" s="1"/>
      <c r="VJZ70" s="1"/>
      <c r="VKA70" s="1"/>
      <c r="VKB70" s="1"/>
      <c r="VKC70" s="1"/>
      <c r="VKD70" s="1"/>
      <c r="VKE70" s="1"/>
      <c r="VKF70" s="1"/>
      <c r="VKG70" s="1"/>
      <c r="VKH70" s="1"/>
      <c r="VKI70" s="1"/>
      <c r="VKJ70" s="1"/>
      <c r="VKK70" s="1"/>
      <c r="VKL70" s="1"/>
      <c r="VKM70" s="1"/>
      <c r="VKN70" s="1"/>
      <c r="VKO70" s="1"/>
      <c r="VKP70" s="1"/>
      <c r="VKQ70" s="1"/>
      <c r="VKR70" s="1"/>
      <c r="VKS70" s="1"/>
      <c r="VKT70" s="1"/>
      <c r="VKU70" s="1"/>
      <c r="VKV70" s="1"/>
      <c r="VKW70" s="1"/>
      <c r="VKX70" s="1"/>
      <c r="VKY70" s="1"/>
      <c r="VKZ70" s="1"/>
      <c r="VLA70" s="1"/>
      <c r="VLB70" s="1"/>
      <c r="VLC70" s="1"/>
      <c r="VLD70" s="1"/>
      <c r="VLE70" s="1"/>
      <c r="VLF70" s="1"/>
      <c r="VLG70" s="1"/>
      <c r="VLH70" s="1"/>
      <c r="VLI70" s="1"/>
      <c r="VLJ70" s="1"/>
      <c r="VLK70" s="1"/>
      <c r="VLL70" s="1"/>
      <c r="VLM70" s="1"/>
      <c r="VLN70" s="1"/>
      <c r="VLO70" s="1"/>
      <c r="VLP70" s="1"/>
      <c r="VLQ70" s="1"/>
      <c r="VLR70" s="1"/>
      <c r="VLS70" s="1"/>
      <c r="VLT70" s="1"/>
      <c r="VLU70" s="1"/>
      <c r="VLV70" s="1"/>
      <c r="VLW70" s="1"/>
      <c r="VLX70" s="1"/>
      <c r="VLY70" s="1"/>
      <c r="VLZ70" s="1"/>
      <c r="VMA70" s="1"/>
      <c r="VMB70" s="1"/>
      <c r="VMC70" s="1"/>
      <c r="VMD70" s="1"/>
      <c r="VME70" s="1"/>
      <c r="VMF70" s="1"/>
      <c r="VMG70" s="1"/>
      <c r="VMH70" s="1"/>
      <c r="VMI70" s="1"/>
      <c r="VMJ70" s="1"/>
      <c r="VMK70" s="1"/>
      <c r="VML70" s="1"/>
      <c r="VMM70" s="1"/>
      <c r="VMN70" s="1"/>
      <c r="VMO70" s="1"/>
      <c r="VMP70" s="1"/>
      <c r="VMQ70" s="1"/>
      <c r="VMR70" s="1"/>
      <c r="VMS70" s="1"/>
      <c r="VMT70" s="1"/>
      <c r="VMU70" s="1"/>
      <c r="VMV70" s="1"/>
      <c r="VMW70" s="1"/>
      <c r="VMX70" s="1"/>
      <c r="VMY70" s="1"/>
      <c r="VMZ70" s="1"/>
      <c r="VNA70" s="1"/>
      <c r="VNB70" s="1"/>
      <c r="VNC70" s="1"/>
      <c r="VND70" s="1"/>
      <c r="VNE70" s="1"/>
      <c r="VNF70" s="1"/>
      <c r="VNG70" s="1"/>
      <c r="VNH70" s="1"/>
      <c r="VNI70" s="1"/>
      <c r="VNJ70" s="1"/>
      <c r="VNK70" s="1"/>
      <c r="VNL70" s="1"/>
      <c r="VNM70" s="1"/>
      <c r="VNN70" s="1"/>
      <c r="VNO70" s="1"/>
      <c r="VNP70" s="1"/>
      <c r="VNQ70" s="1"/>
      <c r="VNR70" s="1"/>
      <c r="VNS70" s="1"/>
      <c r="VNT70" s="1"/>
      <c r="VNU70" s="1"/>
      <c r="VNV70" s="1"/>
      <c r="VNW70" s="1"/>
      <c r="VNX70" s="1"/>
      <c r="VNY70" s="1"/>
      <c r="VNZ70" s="1"/>
      <c r="VOA70" s="1"/>
      <c r="VOB70" s="1"/>
      <c r="VOC70" s="1"/>
      <c r="VOD70" s="1"/>
      <c r="VOE70" s="1"/>
      <c r="VOF70" s="1"/>
      <c r="VOG70" s="1"/>
      <c r="VOH70" s="1"/>
      <c r="VOI70" s="1"/>
      <c r="VOJ70" s="1"/>
      <c r="VOK70" s="1"/>
      <c r="VOL70" s="1"/>
      <c r="VOM70" s="1"/>
      <c r="VON70" s="1"/>
      <c r="VOO70" s="1"/>
      <c r="VOP70" s="1"/>
      <c r="VOQ70" s="1"/>
      <c r="VOR70" s="1"/>
      <c r="VOS70" s="1"/>
      <c r="VOT70" s="1"/>
      <c r="VOU70" s="1"/>
      <c r="VOV70" s="1"/>
      <c r="VOW70" s="1"/>
      <c r="VOX70" s="1"/>
      <c r="VOY70" s="1"/>
      <c r="VOZ70" s="1"/>
      <c r="VPA70" s="1"/>
      <c r="VPB70" s="1"/>
      <c r="VPC70" s="1"/>
      <c r="VPD70" s="1"/>
      <c r="VPE70" s="1"/>
      <c r="VPF70" s="1"/>
      <c r="VPG70" s="1"/>
      <c r="VPH70" s="1"/>
      <c r="VPI70" s="1"/>
      <c r="VPJ70" s="1"/>
      <c r="VPK70" s="1"/>
      <c r="VPL70" s="1"/>
      <c r="VPM70" s="1"/>
      <c r="VPN70" s="1"/>
      <c r="VPO70" s="1"/>
      <c r="VPP70" s="1"/>
      <c r="VPQ70" s="1"/>
      <c r="VPR70" s="1"/>
      <c r="VPS70" s="1"/>
      <c r="VPT70" s="1"/>
      <c r="VPU70" s="1"/>
      <c r="VPV70" s="1"/>
      <c r="VPW70" s="1"/>
      <c r="VPX70" s="1"/>
      <c r="VPY70" s="1"/>
      <c r="VPZ70" s="1"/>
      <c r="VQA70" s="1"/>
      <c r="VQB70" s="1"/>
      <c r="VQC70" s="1"/>
      <c r="VQD70" s="1"/>
      <c r="VQE70" s="1"/>
      <c r="VQF70" s="1"/>
      <c r="VQG70" s="1"/>
      <c r="VQH70" s="1"/>
      <c r="VQI70" s="1"/>
      <c r="VQJ70" s="1"/>
      <c r="VQK70" s="1"/>
      <c r="VQL70" s="1"/>
      <c r="VQM70" s="1"/>
      <c r="VQN70" s="1"/>
      <c r="VQO70" s="1"/>
      <c r="VQP70" s="1"/>
      <c r="VQQ70" s="1"/>
      <c r="VQR70" s="1"/>
      <c r="VQS70" s="1"/>
      <c r="VQT70" s="1"/>
      <c r="VQU70" s="1"/>
      <c r="VQV70" s="1"/>
      <c r="VQW70" s="1"/>
      <c r="VQX70" s="1"/>
      <c r="VQY70" s="1"/>
      <c r="VQZ70" s="1"/>
      <c r="VRA70" s="1"/>
      <c r="VRB70" s="1"/>
      <c r="VRC70" s="1"/>
      <c r="VRD70" s="1"/>
      <c r="VRE70" s="1"/>
      <c r="VRF70" s="1"/>
      <c r="VRG70" s="1"/>
      <c r="VRH70" s="1"/>
      <c r="VRI70" s="1"/>
      <c r="VRJ70" s="1"/>
      <c r="VRK70" s="1"/>
      <c r="VRL70" s="1"/>
      <c r="VRM70" s="1"/>
      <c r="VRN70" s="1"/>
      <c r="VRO70" s="1"/>
      <c r="VRP70" s="1"/>
      <c r="VRQ70" s="1"/>
      <c r="VRR70" s="1"/>
      <c r="VRS70" s="1"/>
      <c r="VRT70" s="1"/>
      <c r="VRU70" s="1"/>
      <c r="VRV70" s="1"/>
      <c r="VRW70" s="1"/>
      <c r="VRX70" s="1"/>
      <c r="VRY70" s="1"/>
      <c r="VRZ70" s="1"/>
      <c r="VSA70" s="1"/>
      <c r="VSB70" s="1"/>
      <c r="VSC70" s="1"/>
      <c r="VSD70" s="1"/>
      <c r="VSE70" s="1"/>
      <c r="VSF70" s="1"/>
      <c r="VSG70" s="1"/>
      <c r="VSH70" s="1"/>
      <c r="VSI70" s="1"/>
      <c r="VSJ70" s="1"/>
      <c r="VSK70" s="1"/>
      <c r="VSL70" s="1"/>
      <c r="VSM70" s="1"/>
      <c r="VSN70" s="1"/>
      <c r="VSO70" s="1"/>
      <c r="VSP70" s="1"/>
      <c r="VSQ70" s="1"/>
      <c r="VSR70" s="1"/>
      <c r="VSS70" s="1"/>
      <c r="VST70" s="1"/>
      <c r="VSU70" s="1"/>
      <c r="VSV70" s="1"/>
      <c r="VSW70" s="1"/>
      <c r="VSX70" s="1"/>
      <c r="VSY70" s="1"/>
      <c r="VSZ70" s="1"/>
      <c r="VTA70" s="1"/>
      <c r="VTB70" s="1"/>
      <c r="VTC70" s="1"/>
      <c r="VTD70" s="1"/>
      <c r="VTE70" s="1"/>
      <c r="VTF70" s="1"/>
      <c r="VTG70" s="1"/>
      <c r="VTH70" s="1"/>
      <c r="VTI70" s="1"/>
      <c r="VTJ70" s="1"/>
      <c r="VTK70" s="1"/>
      <c r="VTL70" s="1"/>
      <c r="VTM70" s="1"/>
      <c r="VTN70" s="1"/>
      <c r="VTO70" s="1"/>
      <c r="VTP70" s="1"/>
      <c r="VTQ70" s="1"/>
      <c r="VTR70" s="1"/>
      <c r="VTS70" s="1"/>
      <c r="VTT70" s="1"/>
      <c r="VTU70" s="1"/>
      <c r="VTV70" s="1"/>
      <c r="VTW70" s="1"/>
      <c r="VTX70" s="1"/>
      <c r="VTY70" s="1"/>
      <c r="VTZ70" s="1"/>
      <c r="VUA70" s="1"/>
      <c r="VUB70" s="1"/>
      <c r="VUC70" s="1"/>
      <c r="VUD70" s="1"/>
      <c r="VUE70" s="1"/>
      <c r="VUF70" s="1"/>
      <c r="VUG70" s="1"/>
      <c r="VUH70" s="1"/>
      <c r="VUI70" s="1"/>
      <c r="VUJ70" s="1"/>
      <c r="VUK70" s="1"/>
      <c r="VUL70" s="1"/>
      <c r="VUM70" s="1"/>
      <c r="VUN70" s="1"/>
      <c r="VUO70" s="1"/>
      <c r="VUP70" s="1"/>
      <c r="VUQ70" s="1"/>
      <c r="VUR70" s="1"/>
      <c r="VUS70" s="1"/>
      <c r="VUT70" s="1"/>
      <c r="VUU70" s="1"/>
      <c r="VUV70" s="1"/>
      <c r="VUW70" s="1"/>
      <c r="VUX70" s="1"/>
      <c r="VUY70" s="1"/>
      <c r="VUZ70" s="1"/>
      <c r="VVA70" s="1"/>
      <c r="VVB70" s="1"/>
      <c r="VVC70" s="1"/>
      <c r="VVD70" s="1"/>
      <c r="VVE70" s="1"/>
      <c r="VVF70" s="1"/>
      <c r="VVG70" s="1"/>
      <c r="VVH70" s="1"/>
      <c r="VVI70" s="1"/>
      <c r="VVJ70" s="1"/>
      <c r="VVK70" s="1"/>
      <c r="VVL70" s="1"/>
      <c r="VVM70" s="1"/>
      <c r="VVN70" s="1"/>
      <c r="VVO70" s="1"/>
      <c r="VVP70" s="1"/>
      <c r="VVQ70" s="1"/>
      <c r="VVR70" s="1"/>
      <c r="VVS70" s="1"/>
      <c r="VVT70" s="1"/>
      <c r="VVU70" s="1"/>
      <c r="VVV70" s="1"/>
      <c r="VVW70" s="1"/>
      <c r="VVX70" s="1"/>
      <c r="VVY70" s="1"/>
      <c r="VVZ70" s="1"/>
      <c r="VWA70" s="1"/>
      <c r="VWB70" s="1"/>
      <c r="VWC70" s="1"/>
      <c r="VWD70" s="1"/>
      <c r="VWE70" s="1"/>
      <c r="VWF70" s="1"/>
      <c r="VWG70" s="1"/>
      <c r="VWH70" s="1"/>
      <c r="VWI70" s="1"/>
      <c r="VWJ70" s="1"/>
      <c r="VWK70" s="1"/>
      <c r="VWL70" s="1"/>
      <c r="VWM70" s="1"/>
      <c r="VWN70" s="1"/>
      <c r="VWO70" s="1"/>
      <c r="VWP70" s="1"/>
      <c r="VWQ70" s="1"/>
      <c r="VWR70" s="1"/>
      <c r="VWS70" s="1"/>
      <c r="VWT70" s="1"/>
      <c r="VWU70" s="1"/>
      <c r="VWV70" s="1"/>
      <c r="VWW70" s="1"/>
      <c r="VWX70" s="1"/>
      <c r="VWY70" s="1"/>
      <c r="VWZ70" s="1"/>
      <c r="VXA70" s="1"/>
      <c r="VXB70" s="1"/>
      <c r="VXC70" s="1"/>
      <c r="VXD70" s="1"/>
      <c r="VXE70" s="1"/>
      <c r="VXF70" s="1"/>
      <c r="VXG70" s="1"/>
      <c r="VXH70" s="1"/>
      <c r="VXI70" s="1"/>
      <c r="VXJ70" s="1"/>
      <c r="VXK70" s="1"/>
      <c r="VXL70" s="1"/>
      <c r="VXM70" s="1"/>
      <c r="VXN70" s="1"/>
      <c r="VXO70" s="1"/>
      <c r="VXP70" s="1"/>
      <c r="VXQ70" s="1"/>
      <c r="VXR70" s="1"/>
      <c r="VXS70" s="1"/>
      <c r="VXT70" s="1"/>
      <c r="VXU70" s="1"/>
      <c r="VXV70" s="1"/>
      <c r="VXW70" s="1"/>
      <c r="VXX70" s="1"/>
      <c r="VXY70" s="1"/>
      <c r="VXZ70" s="1"/>
      <c r="VYA70" s="1"/>
      <c r="VYB70" s="1"/>
      <c r="VYC70" s="1"/>
      <c r="VYD70" s="1"/>
      <c r="VYE70" s="1"/>
      <c r="VYF70" s="1"/>
      <c r="VYG70" s="1"/>
      <c r="VYH70" s="1"/>
      <c r="VYI70" s="1"/>
      <c r="VYJ70" s="1"/>
      <c r="VYK70" s="1"/>
      <c r="VYL70" s="1"/>
      <c r="VYM70" s="1"/>
      <c r="VYN70" s="1"/>
      <c r="VYO70" s="1"/>
      <c r="VYP70" s="1"/>
      <c r="VYQ70" s="1"/>
      <c r="VYR70" s="1"/>
      <c r="VYS70" s="1"/>
      <c r="VYT70" s="1"/>
      <c r="VYU70" s="1"/>
      <c r="VYV70" s="1"/>
      <c r="VYW70" s="1"/>
      <c r="VYX70" s="1"/>
      <c r="VYY70" s="1"/>
      <c r="VYZ70" s="1"/>
      <c r="VZA70" s="1"/>
      <c r="VZB70" s="1"/>
      <c r="VZC70" s="1"/>
      <c r="VZD70" s="1"/>
      <c r="VZE70" s="1"/>
      <c r="VZF70" s="1"/>
      <c r="VZG70" s="1"/>
      <c r="VZH70" s="1"/>
      <c r="VZI70" s="1"/>
      <c r="VZJ70" s="1"/>
      <c r="VZK70" s="1"/>
      <c r="VZL70" s="1"/>
      <c r="VZM70" s="1"/>
      <c r="VZN70" s="1"/>
      <c r="VZO70" s="1"/>
      <c r="VZP70" s="1"/>
      <c r="VZQ70" s="1"/>
      <c r="VZR70" s="1"/>
      <c r="VZS70" s="1"/>
      <c r="VZT70" s="1"/>
      <c r="VZU70" s="1"/>
      <c r="VZV70" s="1"/>
      <c r="VZW70" s="1"/>
      <c r="VZX70" s="1"/>
      <c r="VZY70" s="1"/>
      <c r="VZZ70" s="1"/>
      <c r="WAA70" s="1"/>
      <c r="WAB70" s="1"/>
      <c r="WAC70" s="1"/>
      <c r="WAD70" s="1"/>
      <c r="WAE70" s="1"/>
      <c r="WAF70" s="1"/>
      <c r="WAG70" s="1"/>
      <c r="WAH70" s="1"/>
      <c r="WAI70" s="1"/>
      <c r="WAJ70" s="1"/>
      <c r="WAK70" s="1"/>
      <c r="WAL70" s="1"/>
      <c r="WAM70" s="1"/>
      <c r="WAN70" s="1"/>
      <c r="WAO70" s="1"/>
      <c r="WAP70" s="1"/>
      <c r="WAQ70" s="1"/>
      <c r="WAR70" s="1"/>
      <c r="WAS70" s="1"/>
      <c r="WAT70" s="1"/>
      <c r="WAU70" s="1"/>
      <c r="WAV70" s="1"/>
      <c r="WAW70" s="1"/>
      <c r="WAX70" s="1"/>
      <c r="WAY70" s="1"/>
      <c r="WAZ70" s="1"/>
      <c r="WBA70" s="1"/>
      <c r="WBB70" s="1"/>
      <c r="WBC70" s="1"/>
      <c r="WBD70" s="1"/>
      <c r="WBE70" s="1"/>
      <c r="WBF70" s="1"/>
      <c r="WBG70" s="1"/>
      <c r="WBH70" s="1"/>
      <c r="WBI70" s="1"/>
      <c r="WBJ70" s="1"/>
      <c r="WBK70" s="1"/>
      <c r="WBL70" s="1"/>
      <c r="WBM70" s="1"/>
      <c r="WBN70" s="1"/>
      <c r="WBO70" s="1"/>
      <c r="WBP70" s="1"/>
      <c r="WBQ70" s="1"/>
      <c r="WBR70" s="1"/>
      <c r="WBS70" s="1"/>
      <c r="WBT70" s="1"/>
      <c r="WBU70" s="1"/>
      <c r="WBV70" s="1"/>
      <c r="WBW70" s="1"/>
      <c r="WBX70" s="1"/>
      <c r="WBY70" s="1"/>
      <c r="WBZ70" s="1"/>
      <c r="WCA70" s="1"/>
      <c r="WCB70" s="1"/>
      <c r="WCC70" s="1"/>
      <c r="WCD70" s="1"/>
      <c r="WCE70" s="1"/>
      <c r="WCF70" s="1"/>
      <c r="WCG70" s="1"/>
      <c r="WCH70" s="1"/>
      <c r="WCI70" s="1"/>
      <c r="WCJ70" s="1"/>
      <c r="WCK70" s="1"/>
      <c r="WCL70" s="1"/>
      <c r="WCM70" s="1"/>
      <c r="WCN70" s="1"/>
      <c r="WCO70" s="1"/>
      <c r="WCP70" s="1"/>
      <c r="WCQ70" s="1"/>
      <c r="WCR70" s="1"/>
      <c r="WCS70" s="1"/>
      <c r="WCT70" s="1"/>
      <c r="WCU70" s="1"/>
      <c r="WCV70" s="1"/>
      <c r="WCW70" s="1"/>
      <c r="WCX70" s="1"/>
      <c r="WCY70" s="1"/>
      <c r="WCZ70" s="1"/>
      <c r="WDA70" s="1"/>
      <c r="WDB70" s="1"/>
      <c r="WDC70" s="1"/>
      <c r="WDD70" s="1"/>
      <c r="WDE70" s="1"/>
      <c r="WDF70" s="1"/>
      <c r="WDG70" s="1"/>
      <c r="WDH70" s="1"/>
      <c r="WDI70" s="1"/>
      <c r="WDJ70" s="1"/>
      <c r="WDK70" s="1"/>
      <c r="WDL70" s="1"/>
      <c r="WDM70" s="1"/>
      <c r="WDN70" s="1"/>
      <c r="WDO70" s="1"/>
      <c r="WDP70" s="1"/>
      <c r="WDQ70" s="1"/>
      <c r="WDR70" s="1"/>
      <c r="WDS70" s="1"/>
      <c r="WDT70" s="1"/>
      <c r="WDU70" s="1"/>
      <c r="WDV70" s="1"/>
      <c r="WDW70" s="1"/>
      <c r="WDX70" s="1"/>
      <c r="WDY70" s="1"/>
      <c r="WDZ70" s="1"/>
      <c r="WEA70" s="1"/>
      <c r="WEB70" s="1"/>
      <c r="WEC70" s="1"/>
      <c r="WED70" s="1"/>
      <c r="WEE70" s="1"/>
      <c r="WEF70" s="1"/>
      <c r="WEG70" s="1"/>
      <c r="WEH70" s="1"/>
      <c r="WEI70" s="1"/>
      <c r="WEJ70" s="1"/>
      <c r="WEK70" s="1"/>
      <c r="WEL70" s="1"/>
      <c r="WEM70" s="1"/>
      <c r="WEN70" s="1"/>
      <c r="WEO70" s="1"/>
      <c r="WEP70" s="1"/>
      <c r="WEQ70" s="1"/>
      <c r="WER70" s="1"/>
      <c r="WES70" s="1"/>
      <c r="WET70" s="1"/>
      <c r="WEU70" s="1"/>
      <c r="WEV70" s="1"/>
      <c r="WEW70" s="1"/>
      <c r="WEX70" s="1"/>
      <c r="WEY70" s="1"/>
      <c r="WEZ70" s="1"/>
      <c r="WFA70" s="1"/>
      <c r="WFB70" s="1"/>
      <c r="WFC70" s="1"/>
      <c r="WFD70" s="1"/>
      <c r="WFE70" s="1"/>
      <c r="WFF70" s="1"/>
      <c r="WFG70" s="1"/>
      <c r="WFH70" s="1"/>
      <c r="WFI70" s="1"/>
      <c r="WFJ70" s="1"/>
      <c r="WFK70" s="1"/>
      <c r="WFL70" s="1"/>
      <c r="WFM70" s="1"/>
      <c r="WFN70" s="1"/>
      <c r="WFO70" s="1"/>
      <c r="WFP70" s="1"/>
      <c r="WFQ70" s="1"/>
      <c r="WFR70" s="1"/>
      <c r="WFS70" s="1"/>
      <c r="WFT70" s="1"/>
      <c r="WFU70" s="1"/>
      <c r="WFV70" s="1"/>
      <c r="WFW70" s="1"/>
      <c r="WFX70" s="1"/>
      <c r="WFY70" s="1"/>
      <c r="WFZ70" s="1"/>
      <c r="WGA70" s="1"/>
      <c r="WGB70" s="1"/>
      <c r="WGC70" s="1"/>
      <c r="WGD70" s="1"/>
      <c r="WGE70" s="1"/>
      <c r="WGF70" s="1"/>
      <c r="WGG70" s="1"/>
      <c r="WGH70" s="1"/>
      <c r="WGI70" s="1"/>
      <c r="WGJ70" s="1"/>
      <c r="WGK70" s="1"/>
      <c r="WGL70" s="1"/>
      <c r="WGM70" s="1"/>
      <c r="WGN70" s="1"/>
      <c r="WGO70" s="1"/>
      <c r="WGP70" s="1"/>
      <c r="WGQ70" s="1"/>
      <c r="WGR70" s="1"/>
      <c r="WGS70" s="1"/>
      <c r="WGT70" s="1"/>
      <c r="WGU70" s="1"/>
      <c r="WGV70" s="1"/>
      <c r="WGW70" s="1"/>
      <c r="WGX70" s="1"/>
      <c r="WGY70" s="1"/>
      <c r="WGZ70" s="1"/>
      <c r="WHA70" s="1"/>
      <c r="WHB70" s="1"/>
      <c r="WHC70" s="1"/>
      <c r="WHD70" s="1"/>
      <c r="WHE70" s="1"/>
      <c r="WHF70" s="1"/>
      <c r="WHG70" s="1"/>
      <c r="WHH70" s="1"/>
      <c r="WHI70" s="1"/>
      <c r="WHJ70" s="1"/>
      <c r="WHK70" s="1"/>
      <c r="WHL70" s="1"/>
      <c r="WHM70" s="1"/>
      <c r="WHN70" s="1"/>
      <c r="WHO70" s="1"/>
      <c r="WHP70" s="1"/>
      <c r="WHQ70" s="1"/>
      <c r="WHR70" s="1"/>
      <c r="WHS70" s="1"/>
      <c r="WHT70" s="1"/>
      <c r="WHU70" s="1"/>
      <c r="WHV70" s="1"/>
      <c r="WHW70" s="1"/>
      <c r="WHX70" s="1"/>
      <c r="WHY70" s="1"/>
      <c r="WHZ70" s="1"/>
      <c r="WIA70" s="1"/>
      <c r="WIB70" s="1"/>
      <c r="WIC70" s="1"/>
      <c r="WID70" s="1"/>
      <c r="WIE70" s="1"/>
      <c r="WIF70" s="1"/>
      <c r="WIG70" s="1"/>
      <c r="WIH70" s="1"/>
      <c r="WII70" s="1"/>
      <c r="WIJ70" s="1"/>
      <c r="WIK70" s="1"/>
      <c r="WIL70" s="1"/>
      <c r="WIM70" s="1"/>
      <c r="WIN70" s="1"/>
      <c r="WIO70" s="1"/>
      <c r="WIP70" s="1"/>
      <c r="WIQ70" s="1"/>
      <c r="WIR70" s="1"/>
      <c r="WIS70" s="1"/>
      <c r="WIT70" s="1"/>
      <c r="WIU70" s="1"/>
      <c r="WIV70" s="1"/>
      <c r="WIW70" s="1"/>
      <c r="WIX70" s="1"/>
      <c r="WIY70" s="1"/>
      <c r="WIZ70" s="1"/>
      <c r="WJA70" s="1"/>
      <c r="WJB70" s="1"/>
      <c r="WJC70" s="1"/>
      <c r="WJD70" s="1"/>
      <c r="WJE70" s="1"/>
      <c r="WJF70" s="1"/>
      <c r="WJG70" s="1"/>
      <c r="WJH70" s="1"/>
      <c r="WJI70" s="1"/>
      <c r="WJJ70" s="1"/>
      <c r="WJK70" s="1"/>
      <c r="WJL70" s="1"/>
      <c r="WJM70" s="1"/>
      <c r="WJN70" s="1"/>
      <c r="WJO70" s="1"/>
      <c r="WJP70" s="1"/>
      <c r="WJQ70" s="1"/>
      <c r="WJR70" s="1"/>
      <c r="WJS70" s="1"/>
      <c r="WJT70" s="1"/>
      <c r="WJU70" s="1"/>
      <c r="WJV70" s="1"/>
      <c r="WJW70" s="1"/>
      <c r="WJX70" s="1"/>
      <c r="WJY70" s="1"/>
      <c r="WJZ70" s="1"/>
      <c r="WKA70" s="1"/>
      <c r="WKB70" s="1"/>
      <c r="WKC70" s="1"/>
      <c r="WKD70" s="1"/>
      <c r="WKE70" s="1"/>
      <c r="WKF70" s="1"/>
      <c r="WKG70" s="1"/>
      <c r="WKH70" s="1"/>
      <c r="WKI70" s="1"/>
      <c r="WKJ70" s="1"/>
      <c r="WKK70" s="1"/>
      <c r="WKL70" s="1"/>
      <c r="WKM70" s="1"/>
      <c r="WKN70" s="1"/>
      <c r="WKO70" s="1"/>
      <c r="WKP70" s="1"/>
      <c r="WKQ70" s="1"/>
      <c r="WKR70" s="1"/>
      <c r="WKS70" s="1"/>
      <c r="WKT70" s="1"/>
      <c r="WKU70" s="1"/>
      <c r="WKV70" s="1"/>
      <c r="WKW70" s="1"/>
      <c r="WKX70" s="1"/>
      <c r="WKY70" s="1"/>
      <c r="WKZ70" s="1"/>
      <c r="WLA70" s="1"/>
      <c r="WLB70" s="1"/>
      <c r="WLC70" s="1"/>
      <c r="WLD70" s="1"/>
      <c r="WLE70" s="1"/>
      <c r="WLF70" s="1"/>
      <c r="WLG70" s="1"/>
      <c r="WLH70" s="1"/>
      <c r="WLI70" s="1"/>
      <c r="WLJ70" s="1"/>
      <c r="WLK70" s="1"/>
      <c r="WLL70" s="1"/>
      <c r="WLM70" s="1"/>
      <c r="WLN70" s="1"/>
      <c r="WLO70" s="1"/>
      <c r="WLP70" s="1"/>
      <c r="WLQ70" s="1"/>
      <c r="WLR70" s="1"/>
      <c r="WLS70" s="1"/>
      <c r="WLT70" s="1"/>
      <c r="WLU70" s="1"/>
      <c r="WLV70" s="1"/>
      <c r="WLW70" s="1"/>
      <c r="WLX70" s="1"/>
      <c r="WLY70" s="1"/>
      <c r="WLZ70" s="1"/>
      <c r="WMA70" s="1"/>
      <c r="WMB70" s="1"/>
      <c r="WMC70" s="1"/>
      <c r="WMD70" s="1"/>
      <c r="WME70" s="1"/>
      <c r="WMF70" s="1"/>
      <c r="WMG70" s="1"/>
      <c r="WMH70" s="1"/>
      <c r="WMI70" s="1"/>
      <c r="WMJ70" s="1"/>
      <c r="WMK70" s="1"/>
      <c r="WML70" s="1"/>
      <c r="WMM70" s="1"/>
      <c r="WMN70" s="1"/>
      <c r="WMO70" s="1"/>
      <c r="WMP70" s="1"/>
      <c r="WMQ70" s="1"/>
      <c r="WMR70" s="1"/>
      <c r="WMS70" s="1"/>
      <c r="WMT70" s="1"/>
      <c r="WMU70" s="1"/>
      <c r="WMV70" s="1"/>
      <c r="WMW70" s="1"/>
      <c r="WMX70" s="1"/>
      <c r="WMY70" s="1"/>
      <c r="WMZ70" s="1"/>
      <c r="WNA70" s="1"/>
      <c r="WNB70" s="1"/>
      <c r="WNC70" s="1"/>
      <c r="WND70" s="1"/>
      <c r="WNE70" s="1"/>
      <c r="WNF70" s="1"/>
      <c r="WNG70" s="1"/>
      <c r="WNH70" s="1"/>
      <c r="WNI70" s="1"/>
      <c r="WNJ70" s="1"/>
      <c r="WNK70" s="1"/>
      <c r="WNL70" s="1"/>
      <c r="WNM70" s="1"/>
      <c r="WNN70" s="1"/>
      <c r="WNO70" s="1"/>
      <c r="WNP70" s="1"/>
      <c r="WNQ70" s="1"/>
      <c r="WNR70" s="1"/>
      <c r="WNS70" s="1"/>
      <c r="WNT70" s="1"/>
      <c r="WNU70" s="1"/>
      <c r="WNV70" s="1"/>
      <c r="WNW70" s="1"/>
      <c r="WNX70" s="1"/>
      <c r="WNY70" s="1"/>
      <c r="WNZ70" s="1"/>
      <c r="WOA70" s="1"/>
      <c r="WOB70" s="1"/>
      <c r="WOC70" s="1"/>
      <c r="WOD70" s="1"/>
      <c r="WOE70" s="1"/>
      <c r="WOF70" s="1"/>
      <c r="WOG70" s="1"/>
      <c r="WOH70" s="1"/>
      <c r="WOI70" s="1"/>
      <c r="WOJ70" s="1"/>
      <c r="WOK70" s="1"/>
      <c r="WOL70" s="1"/>
      <c r="WOM70" s="1"/>
      <c r="WON70" s="1"/>
      <c r="WOO70" s="1"/>
      <c r="WOP70" s="1"/>
      <c r="WOQ70" s="1"/>
      <c r="WOR70" s="1"/>
      <c r="WOS70" s="1"/>
      <c r="WOT70" s="1"/>
      <c r="WOU70" s="1"/>
      <c r="WOV70" s="1"/>
      <c r="WOW70" s="1"/>
      <c r="WOX70" s="1"/>
      <c r="WOY70" s="1"/>
      <c r="WOZ70" s="1"/>
      <c r="WPA70" s="1"/>
      <c r="WPB70" s="1"/>
      <c r="WPC70" s="1"/>
      <c r="WPD70" s="1"/>
      <c r="WPE70" s="1"/>
      <c r="WPF70" s="1"/>
      <c r="WPG70" s="1"/>
      <c r="WPH70" s="1"/>
      <c r="WPI70" s="1"/>
      <c r="WPJ70" s="1"/>
      <c r="WPK70" s="1"/>
      <c r="WPL70" s="1"/>
      <c r="WPM70" s="1"/>
      <c r="WPN70" s="1"/>
      <c r="WPO70" s="1"/>
      <c r="WPP70" s="1"/>
      <c r="WPQ70" s="1"/>
      <c r="WPR70" s="1"/>
      <c r="WPS70" s="1"/>
      <c r="WPT70" s="1"/>
      <c r="WPU70" s="1"/>
      <c r="WPV70" s="1"/>
      <c r="WPW70" s="1"/>
      <c r="WPX70" s="1"/>
      <c r="WPY70" s="1"/>
      <c r="WPZ70" s="1"/>
      <c r="WQA70" s="1"/>
      <c r="WQB70" s="1"/>
      <c r="WQC70" s="1"/>
      <c r="WQD70" s="1"/>
      <c r="WQE70" s="1"/>
      <c r="WQF70" s="1"/>
      <c r="WQG70" s="1"/>
      <c r="WQH70" s="1"/>
      <c r="WQI70" s="1"/>
      <c r="WQJ70" s="1"/>
      <c r="WQK70" s="1"/>
      <c r="WQL70" s="1"/>
      <c r="WQM70" s="1"/>
      <c r="WQN70" s="1"/>
      <c r="WQO70" s="1"/>
      <c r="WQP70" s="1"/>
      <c r="WQQ70" s="1"/>
      <c r="WQR70" s="1"/>
      <c r="WQS70" s="1"/>
      <c r="WQT70" s="1"/>
      <c r="WQU70" s="1"/>
      <c r="WQV70" s="1"/>
      <c r="WQW70" s="1"/>
      <c r="WQX70" s="1"/>
      <c r="WQY70" s="1"/>
      <c r="WQZ70" s="1"/>
      <c r="WRA70" s="1"/>
      <c r="WRB70" s="1"/>
      <c r="WRC70" s="1"/>
      <c r="WRD70" s="1"/>
      <c r="WRE70" s="1"/>
      <c r="WRF70" s="1"/>
      <c r="WRG70" s="1"/>
      <c r="WRH70" s="1"/>
      <c r="WRI70" s="1"/>
      <c r="WRJ70" s="1"/>
      <c r="WRK70" s="1"/>
      <c r="WRL70" s="1"/>
      <c r="WRM70" s="1"/>
      <c r="WRN70" s="1"/>
      <c r="WRO70" s="1"/>
      <c r="WRP70" s="1"/>
      <c r="WRQ70" s="1"/>
      <c r="WRR70" s="1"/>
      <c r="WRS70" s="1"/>
      <c r="WRT70" s="1"/>
      <c r="WRU70" s="1"/>
      <c r="WRV70" s="1"/>
      <c r="WRW70" s="1"/>
      <c r="WRX70" s="1"/>
      <c r="WRY70" s="1"/>
      <c r="WRZ70" s="1"/>
      <c r="WSA70" s="1"/>
      <c r="WSB70" s="1"/>
      <c r="WSC70" s="1"/>
      <c r="WSD70" s="1"/>
      <c r="WSE70" s="1"/>
      <c r="WSF70" s="1"/>
      <c r="WSG70" s="1"/>
      <c r="WSH70" s="1"/>
      <c r="WSI70" s="1"/>
      <c r="WSJ70" s="1"/>
      <c r="WSK70" s="1"/>
      <c r="WSL70" s="1"/>
      <c r="WSM70" s="1"/>
      <c r="WSN70" s="1"/>
      <c r="WSO70" s="1"/>
      <c r="WSP70" s="1"/>
      <c r="WSQ70" s="1"/>
      <c r="WSR70" s="1"/>
      <c r="WSS70" s="1"/>
      <c r="WST70" s="1"/>
      <c r="WSU70" s="1"/>
      <c r="WSV70" s="1"/>
      <c r="WSW70" s="1"/>
      <c r="WSX70" s="1"/>
      <c r="WSY70" s="1"/>
      <c r="WSZ70" s="1"/>
      <c r="WTA70" s="1"/>
      <c r="WTB70" s="1"/>
      <c r="WTC70" s="1"/>
      <c r="WTD70" s="1"/>
      <c r="WTE70" s="1"/>
      <c r="WTF70" s="1"/>
      <c r="WTG70" s="1"/>
      <c r="WTH70" s="1"/>
      <c r="WTI70" s="1"/>
      <c r="WTJ70" s="1"/>
      <c r="WTK70" s="1"/>
      <c r="WTL70" s="1"/>
      <c r="WTM70" s="1"/>
      <c r="WTN70" s="1"/>
      <c r="WTO70" s="1"/>
      <c r="WTP70" s="1"/>
      <c r="WTQ70" s="1"/>
      <c r="WTR70" s="1"/>
      <c r="WTS70" s="1"/>
      <c r="WTT70" s="1"/>
      <c r="WTU70" s="1"/>
      <c r="WTV70" s="1"/>
      <c r="WTW70" s="1"/>
      <c r="WTX70" s="1"/>
      <c r="WTY70" s="1"/>
      <c r="WTZ70" s="1"/>
      <c r="WUA70" s="1"/>
      <c r="WUB70" s="1"/>
      <c r="WUC70" s="1"/>
      <c r="WUD70" s="1"/>
      <c r="WUE70" s="1"/>
      <c r="WUF70" s="1"/>
      <c r="WUG70" s="1"/>
      <c r="WUH70" s="1"/>
      <c r="WUI70" s="1"/>
      <c r="WUJ70" s="1"/>
      <c r="WUK70" s="1"/>
      <c r="WUL70" s="1"/>
      <c r="WUM70" s="1"/>
      <c r="WUN70" s="1"/>
      <c r="WUO70" s="1"/>
      <c r="WUP70" s="1"/>
      <c r="WUQ70" s="1"/>
      <c r="WUR70" s="1"/>
      <c r="WUS70" s="1"/>
      <c r="WUT70" s="1"/>
      <c r="WUU70" s="1"/>
      <c r="WUV70" s="1"/>
      <c r="WUW70" s="1"/>
      <c r="WUX70" s="1"/>
      <c r="WUY70" s="1"/>
      <c r="WUZ70" s="1"/>
      <c r="WVA70" s="1"/>
      <c r="WVB70" s="1"/>
      <c r="WVC70" s="1"/>
      <c r="WVD70" s="1"/>
      <c r="WVE70" s="1"/>
      <c r="WVF70" s="1"/>
      <c r="WVG70" s="1"/>
      <c r="WVH70" s="1"/>
      <c r="WVI70" s="1"/>
      <c r="WVJ70" s="1"/>
      <c r="WVK70" s="1"/>
      <c r="WVL70" s="1"/>
      <c r="WVM70" s="1"/>
      <c r="WVN70" s="1"/>
      <c r="WVO70" s="1"/>
      <c r="WVP70" s="1"/>
      <c r="WVQ70" s="1"/>
      <c r="WVR70" s="1"/>
      <c r="WVS70" s="1"/>
      <c r="WVT70" s="1"/>
      <c r="WVU70" s="1"/>
      <c r="WVV70" s="1"/>
      <c r="WVW70" s="1"/>
      <c r="WVX70" s="1"/>
      <c r="WVY70" s="1"/>
      <c r="WVZ70" s="1"/>
      <c r="WWA70" s="1"/>
      <c r="WWB70" s="1"/>
      <c r="WWC70" s="1"/>
      <c r="WWD70" s="1"/>
      <c r="WWE70" s="1"/>
      <c r="WWF70" s="1"/>
      <c r="WWG70" s="1"/>
      <c r="WWH70" s="1"/>
      <c r="WWI70" s="1"/>
      <c r="WWJ70" s="1"/>
      <c r="WWK70" s="1"/>
      <c r="WWL70" s="1"/>
      <c r="WWM70" s="1"/>
      <c r="WWN70" s="1"/>
      <c r="WWO70" s="1"/>
      <c r="WWP70" s="1"/>
      <c r="WWQ70" s="1"/>
      <c r="WWR70" s="1"/>
      <c r="WWS70" s="1"/>
      <c r="WWT70" s="1"/>
      <c r="WWU70" s="1"/>
      <c r="WWV70" s="1"/>
      <c r="WWW70" s="1"/>
      <c r="WWX70" s="1"/>
      <c r="WWY70" s="1"/>
      <c r="WWZ70" s="1"/>
      <c r="WXA70" s="1"/>
      <c r="WXB70" s="1"/>
      <c r="WXC70" s="1"/>
      <c r="WXD70" s="1"/>
      <c r="WXE70" s="1"/>
      <c r="WXF70" s="1"/>
      <c r="WXG70" s="1"/>
      <c r="WXH70" s="1"/>
      <c r="WXI70" s="1"/>
      <c r="WXJ70" s="1"/>
      <c r="WXK70" s="1"/>
      <c r="WXL70" s="1"/>
      <c r="WXM70" s="1"/>
      <c r="WXN70" s="1"/>
      <c r="WXO70" s="1"/>
      <c r="WXP70" s="1"/>
      <c r="WXQ70" s="1"/>
      <c r="WXR70" s="1"/>
      <c r="WXS70" s="1"/>
      <c r="WXT70" s="1"/>
      <c r="WXU70" s="1"/>
      <c r="WXV70" s="1"/>
      <c r="WXW70" s="1"/>
      <c r="WXX70" s="1"/>
      <c r="WXY70" s="1"/>
      <c r="WXZ70" s="1"/>
      <c r="WYA70" s="1"/>
      <c r="WYB70" s="1"/>
      <c r="WYC70" s="1"/>
      <c r="WYD70" s="1"/>
      <c r="WYE70" s="1"/>
      <c r="WYF70" s="1"/>
      <c r="WYG70" s="1"/>
      <c r="WYH70" s="1"/>
      <c r="WYI70" s="1"/>
      <c r="WYJ70" s="1"/>
      <c r="WYK70" s="1"/>
      <c r="WYL70" s="1"/>
      <c r="WYM70" s="1"/>
      <c r="WYN70" s="1"/>
      <c r="WYO70" s="1"/>
      <c r="WYP70" s="1"/>
      <c r="WYQ70" s="1"/>
      <c r="WYR70" s="1"/>
      <c r="WYS70" s="1"/>
      <c r="WYT70" s="1"/>
      <c r="WYU70" s="1"/>
      <c r="WYV70" s="1"/>
      <c r="WYW70" s="1"/>
      <c r="WYX70" s="1"/>
      <c r="WYY70" s="1"/>
      <c r="WYZ70" s="1"/>
      <c r="WZA70" s="1"/>
      <c r="WZB70" s="1"/>
      <c r="WZC70" s="1"/>
      <c r="WZD70" s="1"/>
      <c r="WZE70" s="1"/>
      <c r="WZF70" s="1"/>
      <c r="WZG70" s="1"/>
      <c r="WZH70" s="1"/>
      <c r="WZI70" s="1"/>
      <c r="WZJ70" s="1"/>
      <c r="WZK70" s="1"/>
      <c r="WZL70" s="1"/>
      <c r="WZM70" s="1"/>
      <c r="WZN70" s="1"/>
      <c r="WZO70" s="1"/>
      <c r="WZP70" s="1"/>
      <c r="WZQ70" s="1"/>
      <c r="WZR70" s="1"/>
      <c r="WZS70" s="1"/>
      <c r="WZT70" s="1"/>
      <c r="WZU70" s="1"/>
      <c r="WZV70" s="1"/>
      <c r="WZW70" s="1"/>
      <c r="WZX70" s="1"/>
      <c r="WZY70" s="1"/>
      <c r="WZZ70" s="1"/>
      <c r="XAA70" s="1"/>
      <c r="XAB70" s="1"/>
      <c r="XAC70" s="1"/>
      <c r="XAD70" s="1"/>
      <c r="XAE70" s="1"/>
      <c r="XAF70" s="1"/>
      <c r="XAG70" s="1"/>
      <c r="XAH70" s="1"/>
      <c r="XAI70" s="1"/>
      <c r="XAJ70" s="1"/>
      <c r="XAK70" s="1"/>
      <c r="XAL70" s="1"/>
      <c r="XAM70" s="1"/>
      <c r="XAN70" s="1"/>
      <c r="XAO70" s="1"/>
      <c r="XAP70" s="1"/>
      <c r="XAQ70" s="1"/>
      <c r="XAR70" s="1"/>
      <c r="XAS70" s="1"/>
      <c r="XAT70" s="1"/>
      <c r="XAU70" s="1"/>
      <c r="XAV70" s="1"/>
      <c r="XAW70" s="1"/>
      <c r="XAX70" s="1"/>
      <c r="XAY70" s="1"/>
      <c r="XAZ70" s="1"/>
      <c r="XBA70" s="1"/>
      <c r="XBB70" s="1"/>
      <c r="XBC70" s="1"/>
      <c r="XBD70" s="1"/>
      <c r="XBE70" s="1"/>
      <c r="XBF70" s="1"/>
      <c r="XBG70" s="1"/>
      <c r="XBH70" s="1"/>
      <c r="XBI70" s="1"/>
      <c r="XBJ70" s="1"/>
      <c r="XBK70" s="1"/>
      <c r="XBL70" s="1"/>
      <c r="XBM70" s="1"/>
      <c r="XBN70" s="1"/>
      <c r="XBO70" s="1"/>
      <c r="XBP70" s="1"/>
      <c r="XBQ70" s="1"/>
      <c r="XBR70" s="1"/>
      <c r="XBS70" s="1"/>
      <c r="XBT70" s="1"/>
      <c r="XBU70" s="1"/>
      <c r="XBV70" s="1"/>
      <c r="XBW70" s="1"/>
      <c r="XBX70" s="1"/>
      <c r="XBY70" s="1"/>
      <c r="XBZ70" s="1"/>
      <c r="XCA70" s="1"/>
      <c r="XCB70" s="1"/>
      <c r="XCC70" s="1"/>
      <c r="XCD70" s="1"/>
      <c r="XCE70" s="1"/>
      <c r="XCF70" s="1"/>
      <c r="XCG70" s="1"/>
      <c r="XCH70" s="1"/>
      <c r="XCI70" s="1"/>
      <c r="XCJ70" s="1"/>
      <c r="XCK70" s="1"/>
      <c r="XCL70" s="1"/>
      <c r="XCM70" s="1"/>
      <c r="XCN70" s="1"/>
      <c r="XCO70" s="1"/>
      <c r="XCP70" s="1"/>
      <c r="XCQ70" s="1"/>
      <c r="XCR70" s="1"/>
      <c r="XCS70" s="1"/>
      <c r="XCT70" s="1"/>
      <c r="XCU70" s="1"/>
      <c r="XCV70" s="1"/>
      <c r="XCW70" s="1"/>
      <c r="XCX70" s="1"/>
      <c r="XCY70" s="1"/>
      <c r="XCZ70" s="1"/>
      <c r="XDA70" s="1"/>
      <c r="XDB70" s="1"/>
      <c r="XDC70" s="1"/>
      <c r="XDD70" s="1"/>
      <c r="XDE70" s="1"/>
      <c r="XDF70" s="1"/>
      <c r="XDG70" s="1"/>
      <c r="XDH70" s="1"/>
      <c r="XDI70" s="1"/>
      <c r="XDJ70" s="1"/>
      <c r="XDK70" s="1"/>
      <c r="XDL70" s="1"/>
      <c r="XDM70" s="1"/>
      <c r="XDN70" s="1"/>
      <c r="XDO70" s="1"/>
      <c r="XDP70" s="1"/>
      <c r="XDQ70" s="1"/>
      <c r="XDR70" s="1"/>
      <c r="XDS70" s="1"/>
      <c r="XDT70" s="1"/>
      <c r="XDU70" s="1"/>
      <c r="XDV70" s="1"/>
      <c r="XDW70" s="1"/>
      <c r="XDX70" s="1"/>
      <c r="XDY70" s="1"/>
      <c r="XDZ70" s="1"/>
      <c r="XEA70" s="1"/>
      <c r="XEB70" s="1"/>
      <c r="XEC70" s="1"/>
      <c r="XED70" s="1"/>
      <c r="XEE70" s="1"/>
      <c r="XEF70" s="1"/>
      <c r="XEG70" s="1"/>
      <c r="XEH70" s="1"/>
      <c r="XEI70" s="1"/>
      <c r="XEJ70" s="1"/>
      <c r="XEK70" s="1"/>
      <c r="XEL70" s="1"/>
      <c r="XEM70" s="1"/>
      <c r="XEN70" s="1"/>
      <c r="XEO70" s="1"/>
      <c r="XEP70" s="1"/>
      <c r="XEQ70" s="1"/>
      <c r="XER70" s="1"/>
      <c r="XES70" s="1"/>
      <c r="XET70" s="1"/>
      <c r="XEU70" s="1"/>
      <c r="XEV70" s="1"/>
      <c r="XEW70" s="1"/>
      <c r="XEX70" s="1"/>
      <c r="XEY70" s="1"/>
      <c r="XEZ70" s="1"/>
      <c r="XFA70" s="1"/>
      <c r="XFB70" s="1"/>
      <c r="XFC70" s="1"/>
      <c r="XFD70" s="1"/>
    </row>
    <row r="71" spans="2:16384" hidden="1" x14ac:dyDescent="0.25">
      <c r="B71" s="1"/>
      <c r="C71" s="1"/>
      <c r="D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  <c r="WUZ71" s="1"/>
      <c r="WVA71" s="1"/>
      <c r="WVB71" s="1"/>
      <c r="WVC71" s="1"/>
      <c r="WVD71" s="1"/>
      <c r="WVE71" s="1"/>
      <c r="WVF71" s="1"/>
      <c r="WVG71" s="1"/>
      <c r="WVH71" s="1"/>
      <c r="WVI71" s="1"/>
      <c r="WVJ71" s="1"/>
      <c r="WVK71" s="1"/>
      <c r="WVL71" s="1"/>
      <c r="WVM71" s="1"/>
      <c r="WVN71" s="1"/>
      <c r="WVO71" s="1"/>
      <c r="WVP71" s="1"/>
      <c r="WVQ71" s="1"/>
      <c r="WVR71" s="1"/>
      <c r="WVS71" s="1"/>
      <c r="WVT71" s="1"/>
      <c r="WVU71" s="1"/>
      <c r="WVV71" s="1"/>
      <c r="WVW71" s="1"/>
      <c r="WVX71" s="1"/>
      <c r="WVY71" s="1"/>
      <c r="WVZ71" s="1"/>
      <c r="WWA71" s="1"/>
      <c r="WWB71" s="1"/>
      <c r="WWC71" s="1"/>
      <c r="WWD71" s="1"/>
      <c r="WWE71" s="1"/>
      <c r="WWF71" s="1"/>
      <c r="WWG71" s="1"/>
      <c r="WWH71" s="1"/>
      <c r="WWI71" s="1"/>
      <c r="WWJ71" s="1"/>
      <c r="WWK71" s="1"/>
      <c r="WWL71" s="1"/>
      <c r="WWM71" s="1"/>
      <c r="WWN71" s="1"/>
      <c r="WWO71" s="1"/>
      <c r="WWP71" s="1"/>
      <c r="WWQ71" s="1"/>
      <c r="WWR71" s="1"/>
      <c r="WWS71" s="1"/>
      <c r="WWT71" s="1"/>
      <c r="WWU71" s="1"/>
      <c r="WWV71" s="1"/>
      <c r="WWW71" s="1"/>
      <c r="WWX71" s="1"/>
      <c r="WWY71" s="1"/>
      <c r="WWZ71" s="1"/>
      <c r="WXA71" s="1"/>
      <c r="WXB71" s="1"/>
      <c r="WXC71" s="1"/>
      <c r="WXD71" s="1"/>
      <c r="WXE71" s="1"/>
      <c r="WXF71" s="1"/>
      <c r="WXG71" s="1"/>
      <c r="WXH71" s="1"/>
      <c r="WXI71" s="1"/>
      <c r="WXJ71" s="1"/>
      <c r="WXK71" s="1"/>
      <c r="WXL71" s="1"/>
      <c r="WXM71" s="1"/>
      <c r="WXN71" s="1"/>
      <c r="WXO71" s="1"/>
      <c r="WXP71" s="1"/>
      <c r="WXQ71" s="1"/>
      <c r="WXR71" s="1"/>
      <c r="WXS71" s="1"/>
      <c r="WXT71" s="1"/>
      <c r="WXU71" s="1"/>
      <c r="WXV71" s="1"/>
      <c r="WXW71" s="1"/>
      <c r="WXX71" s="1"/>
      <c r="WXY71" s="1"/>
      <c r="WXZ71" s="1"/>
      <c r="WYA71" s="1"/>
      <c r="WYB71" s="1"/>
      <c r="WYC71" s="1"/>
      <c r="WYD71" s="1"/>
      <c r="WYE71" s="1"/>
      <c r="WYF71" s="1"/>
      <c r="WYG71" s="1"/>
      <c r="WYH71" s="1"/>
      <c r="WYI71" s="1"/>
      <c r="WYJ71" s="1"/>
      <c r="WYK71" s="1"/>
      <c r="WYL71" s="1"/>
      <c r="WYM71" s="1"/>
      <c r="WYN71" s="1"/>
      <c r="WYO71" s="1"/>
      <c r="WYP71" s="1"/>
      <c r="WYQ71" s="1"/>
      <c r="WYR71" s="1"/>
      <c r="WYS71" s="1"/>
      <c r="WYT71" s="1"/>
      <c r="WYU71" s="1"/>
      <c r="WYV71" s="1"/>
      <c r="WYW71" s="1"/>
      <c r="WYX71" s="1"/>
      <c r="WYY71" s="1"/>
      <c r="WYZ71" s="1"/>
      <c r="WZA71" s="1"/>
      <c r="WZB71" s="1"/>
      <c r="WZC71" s="1"/>
      <c r="WZD71" s="1"/>
      <c r="WZE71" s="1"/>
      <c r="WZF71" s="1"/>
      <c r="WZG71" s="1"/>
      <c r="WZH71" s="1"/>
      <c r="WZI71" s="1"/>
      <c r="WZJ71" s="1"/>
      <c r="WZK71" s="1"/>
      <c r="WZL71" s="1"/>
      <c r="WZM71" s="1"/>
      <c r="WZN71" s="1"/>
      <c r="WZO71" s="1"/>
      <c r="WZP71" s="1"/>
      <c r="WZQ71" s="1"/>
      <c r="WZR71" s="1"/>
      <c r="WZS71" s="1"/>
      <c r="WZT71" s="1"/>
      <c r="WZU71" s="1"/>
      <c r="WZV71" s="1"/>
      <c r="WZW71" s="1"/>
      <c r="WZX71" s="1"/>
      <c r="WZY71" s="1"/>
      <c r="WZZ71" s="1"/>
      <c r="XAA71" s="1"/>
      <c r="XAB71" s="1"/>
      <c r="XAC71" s="1"/>
      <c r="XAD71" s="1"/>
      <c r="XAE71" s="1"/>
      <c r="XAF71" s="1"/>
      <c r="XAG71" s="1"/>
      <c r="XAH71" s="1"/>
      <c r="XAI71" s="1"/>
      <c r="XAJ71" s="1"/>
      <c r="XAK71" s="1"/>
      <c r="XAL71" s="1"/>
      <c r="XAM71" s="1"/>
      <c r="XAN71" s="1"/>
      <c r="XAO71" s="1"/>
      <c r="XAP71" s="1"/>
      <c r="XAQ71" s="1"/>
      <c r="XAR71" s="1"/>
      <c r="XAS71" s="1"/>
      <c r="XAT71" s="1"/>
      <c r="XAU71" s="1"/>
      <c r="XAV71" s="1"/>
      <c r="XAW71" s="1"/>
      <c r="XAX71" s="1"/>
      <c r="XAY71" s="1"/>
      <c r="XAZ71" s="1"/>
      <c r="XBA71" s="1"/>
      <c r="XBB71" s="1"/>
      <c r="XBC71" s="1"/>
      <c r="XBD71" s="1"/>
      <c r="XBE71" s="1"/>
      <c r="XBF71" s="1"/>
      <c r="XBG71" s="1"/>
      <c r="XBH71" s="1"/>
      <c r="XBI71" s="1"/>
      <c r="XBJ71" s="1"/>
      <c r="XBK71" s="1"/>
      <c r="XBL71" s="1"/>
      <c r="XBM71" s="1"/>
      <c r="XBN71" s="1"/>
      <c r="XBO71" s="1"/>
      <c r="XBP71" s="1"/>
      <c r="XBQ71" s="1"/>
      <c r="XBR71" s="1"/>
      <c r="XBS71" s="1"/>
      <c r="XBT71" s="1"/>
      <c r="XBU71" s="1"/>
      <c r="XBV71" s="1"/>
      <c r="XBW71" s="1"/>
      <c r="XBX71" s="1"/>
      <c r="XBY71" s="1"/>
      <c r="XBZ71" s="1"/>
      <c r="XCA71" s="1"/>
      <c r="XCB71" s="1"/>
      <c r="XCC71" s="1"/>
      <c r="XCD71" s="1"/>
      <c r="XCE71" s="1"/>
      <c r="XCF71" s="1"/>
      <c r="XCG71" s="1"/>
      <c r="XCH71" s="1"/>
      <c r="XCI71" s="1"/>
      <c r="XCJ71" s="1"/>
      <c r="XCK71" s="1"/>
      <c r="XCL71" s="1"/>
      <c r="XCM71" s="1"/>
      <c r="XCN71" s="1"/>
      <c r="XCO71" s="1"/>
      <c r="XCP71" s="1"/>
      <c r="XCQ71" s="1"/>
      <c r="XCR71" s="1"/>
      <c r="XCS71" s="1"/>
      <c r="XCT71" s="1"/>
      <c r="XCU71" s="1"/>
      <c r="XCV71" s="1"/>
      <c r="XCW71" s="1"/>
      <c r="XCX71" s="1"/>
      <c r="XCY71" s="1"/>
      <c r="XCZ71" s="1"/>
      <c r="XDA71" s="1"/>
      <c r="XDB71" s="1"/>
      <c r="XDC71" s="1"/>
      <c r="XDD71" s="1"/>
      <c r="XDE71" s="1"/>
      <c r="XDF71" s="1"/>
      <c r="XDG71" s="1"/>
      <c r="XDH71" s="1"/>
      <c r="XDI71" s="1"/>
      <c r="XDJ71" s="1"/>
      <c r="XDK71" s="1"/>
      <c r="XDL71" s="1"/>
      <c r="XDM71" s="1"/>
      <c r="XDN71" s="1"/>
      <c r="XDO71" s="1"/>
      <c r="XDP71" s="1"/>
      <c r="XDQ71" s="1"/>
      <c r="XDR71" s="1"/>
      <c r="XDS71" s="1"/>
      <c r="XDT71" s="1"/>
      <c r="XDU71" s="1"/>
      <c r="XDV71" s="1"/>
      <c r="XDW71" s="1"/>
      <c r="XDX71" s="1"/>
      <c r="XDY71" s="1"/>
      <c r="XDZ71" s="1"/>
      <c r="XEA71" s="1"/>
      <c r="XEB71" s="1"/>
      <c r="XEC71" s="1"/>
      <c r="XED71" s="1"/>
      <c r="XEE71" s="1"/>
      <c r="XEF71" s="1"/>
      <c r="XEG71" s="1"/>
      <c r="XEH71" s="1"/>
      <c r="XEI71" s="1"/>
      <c r="XEJ71" s="1"/>
      <c r="XEK71" s="1"/>
      <c r="XEL71" s="1"/>
      <c r="XEM71" s="1"/>
      <c r="XEN71" s="1"/>
      <c r="XEO71" s="1"/>
      <c r="XEP71" s="1"/>
      <c r="XEQ71" s="1"/>
      <c r="XER71" s="1"/>
      <c r="XES71" s="1"/>
      <c r="XET71" s="1"/>
      <c r="XEU71" s="1"/>
      <c r="XEV71" s="1"/>
      <c r="XEW71" s="1"/>
      <c r="XEX71" s="1"/>
      <c r="XEY71" s="1"/>
      <c r="XEZ71" s="1"/>
      <c r="XFA71" s="1"/>
      <c r="XFB71" s="1"/>
      <c r="XFC71" s="1"/>
      <c r="XFD71" s="1"/>
    </row>
    <row r="72" spans="2:16384" hidden="1" x14ac:dyDescent="0.25">
      <c r="B72" s="1"/>
      <c r="C72" s="1"/>
      <c r="D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2:16384" hidden="1" x14ac:dyDescent="0.25">
      <c r="B73" s="1"/>
      <c r="C73" s="1"/>
      <c r="D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2:16384" hidden="1" x14ac:dyDescent="0.25">
      <c r="B74" s="1"/>
      <c r="C74" s="1"/>
      <c r="D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2:16384" hidden="1" x14ac:dyDescent="0.25">
      <c r="B75" s="1"/>
      <c r="C75" s="1"/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  <c r="WVS75" s="1"/>
      <c r="WVT75" s="1"/>
      <c r="WVU75" s="1"/>
      <c r="WVV75" s="1"/>
      <c r="WVW75" s="1"/>
      <c r="WVX75" s="1"/>
      <c r="WVY75" s="1"/>
      <c r="WVZ75" s="1"/>
      <c r="WWA75" s="1"/>
      <c r="WWB75" s="1"/>
      <c r="WWC75" s="1"/>
      <c r="WWD75" s="1"/>
      <c r="WWE75" s="1"/>
      <c r="WWF75" s="1"/>
      <c r="WWG75" s="1"/>
      <c r="WWH75" s="1"/>
      <c r="WWI75" s="1"/>
      <c r="WWJ75" s="1"/>
      <c r="WWK75" s="1"/>
      <c r="WWL75" s="1"/>
      <c r="WWM75" s="1"/>
      <c r="WWN75" s="1"/>
      <c r="WWO75" s="1"/>
      <c r="WWP75" s="1"/>
      <c r="WWQ75" s="1"/>
      <c r="WWR75" s="1"/>
      <c r="WWS75" s="1"/>
      <c r="WWT75" s="1"/>
      <c r="WWU75" s="1"/>
      <c r="WWV75" s="1"/>
      <c r="WWW75" s="1"/>
      <c r="WWX75" s="1"/>
      <c r="WWY75" s="1"/>
      <c r="WWZ75" s="1"/>
      <c r="WXA75" s="1"/>
      <c r="WXB75" s="1"/>
      <c r="WXC75" s="1"/>
      <c r="WXD75" s="1"/>
      <c r="WXE75" s="1"/>
      <c r="WXF75" s="1"/>
      <c r="WXG75" s="1"/>
      <c r="WXH75" s="1"/>
      <c r="WXI75" s="1"/>
      <c r="WXJ75" s="1"/>
      <c r="WXK75" s="1"/>
      <c r="WXL75" s="1"/>
      <c r="WXM75" s="1"/>
      <c r="WXN75" s="1"/>
      <c r="WXO75" s="1"/>
      <c r="WXP75" s="1"/>
      <c r="WXQ75" s="1"/>
      <c r="WXR75" s="1"/>
      <c r="WXS75" s="1"/>
      <c r="WXT75" s="1"/>
      <c r="WXU75" s="1"/>
      <c r="WXV75" s="1"/>
      <c r="WXW75" s="1"/>
      <c r="WXX75" s="1"/>
      <c r="WXY75" s="1"/>
      <c r="WXZ75" s="1"/>
      <c r="WYA75" s="1"/>
      <c r="WYB75" s="1"/>
      <c r="WYC75" s="1"/>
      <c r="WYD75" s="1"/>
      <c r="WYE75" s="1"/>
      <c r="WYF75" s="1"/>
      <c r="WYG75" s="1"/>
      <c r="WYH75" s="1"/>
      <c r="WYI75" s="1"/>
      <c r="WYJ75" s="1"/>
      <c r="WYK75" s="1"/>
      <c r="WYL75" s="1"/>
      <c r="WYM75" s="1"/>
      <c r="WYN75" s="1"/>
      <c r="WYO75" s="1"/>
      <c r="WYP75" s="1"/>
      <c r="WYQ75" s="1"/>
      <c r="WYR75" s="1"/>
      <c r="WYS75" s="1"/>
      <c r="WYT75" s="1"/>
      <c r="WYU75" s="1"/>
      <c r="WYV75" s="1"/>
      <c r="WYW75" s="1"/>
      <c r="WYX75" s="1"/>
      <c r="WYY75" s="1"/>
      <c r="WYZ75" s="1"/>
      <c r="WZA75" s="1"/>
      <c r="WZB75" s="1"/>
      <c r="WZC75" s="1"/>
      <c r="WZD75" s="1"/>
      <c r="WZE75" s="1"/>
      <c r="WZF75" s="1"/>
      <c r="WZG75" s="1"/>
      <c r="WZH75" s="1"/>
      <c r="WZI75" s="1"/>
      <c r="WZJ75" s="1"/>
      <c r="WZK75" s="1"/>
      <c r="WZL75" s="1"/>
      <c r="WZM75" s="1"/>
      <c r="WZN75" s="1"/>
      <c r="WZO75" s="1"/>
      <c r="WZP75" s="1"/>
      <c r="WZQ75" s="1"/>
      <c r="WZR75" s="1"/>
      <c r="WZS75" s="1"/>
      <c r="WZT75" s="1"/>
      <c r="WZU75" s="1"/>
      <c r="WZV75" s="1"/>
      <c r="WZW75" s="1"/>
      <c r="WZX75" s="1"/>
      <c r="WZY75" s="1"/>
      <c r="WZZ75" s="1"/>
      <c r="XAA75" s="1"/>
      <c r="XAB75" s="1"/>
      <c r="XAC75" s="1"/>
      <c r="XAD75" s="1"/>
      <c r="XAE75" s="1"/>
      <c r="XAF75" s="1"/>
      <c r="XAG75" s="1"/>
      <c r="XAH75" s="1"/>
      <c r="XAI75" s="1"/>
      <c r="XAJ75" s="1"/>
      <c r="XAK75" s="1"/>
      <c r="XAL75" s="1"/>
      <c r="XAM75" s="1"/>
      <c r="XAN75" s="1"/>
      <c r="XAO75" s="1"/>
      <c r="XAP75" s="1"/>
      <c r="XAQ75" s="1"/>
      <c r="XAR75" s="1"/>
      <c r="XAS75" s="1"/>
      <c r="XAT75" s="1"/>
      <c r="XAU75" s="1"/>
      <c r="XAV75" s="1"/>
      <c r="XAW75" s="1"/>
      <c r="XAX75" s="1"/>
      <c r="XAY75" s="1"/>
      <c r="XAZ75" s="1"/>
      <c r="XBA75" s="1"/>
      <c r="XBB75" s="1"/>
      <c r="XBC75" s="1"/>
      <c r="XBD75" s="1"/>
      <c r="XBE75" s="1"/>
      <c r="XBF75" s="1"/>
      <c r="XBG75" s="1"/>
      <c r="XBH75" s="1"/>
      <c r="XBI75" s="1"/>
      <c r="XBJ75" s="1"/>
      <c r="XBK75" s="1"/>
      <c r="XBL75" s="1"/>
      <c r="XBM75" s="1"/>
      <c r="XBN75" s="1"/>
      <c r="XBO75" s="1"/>
      <c r="XBP75" s="1"/>
      <c r="XBQ75" s="1"/>
      <c r="XBR75" s="1"/>
      <c r="XBS75" s="1"/>
      <c r="XBT75" s="1"/>
      <c r="XBU75" s="1"/>
      <c r="XBV75" s="1"/>
      <c r="XBW75" s="1"/>
      <c r="XBX75" s="1"/>
      <c r="XBY75" s="1"/>
      <c r="XBZ75" s="1"/>
      <c r="XCA75" s="1"/>
      <c r="XCB75" s="1"/>
      <c r="XCC75" s="1"/>
      <c r="XCD75" s="1"/>
      <c r="XCE75" s="1"/>
      <c r="XCF75" s="1"/>
      <c r="XCG75" s="1"/>
      <c r="XCH75" s="1"/>
      <c r="XCI75" s="1"/>
      <c r="XCJ75" s="1"/>
      <c r="XCK75" s="1"/>
      <c r="XCL75" s="1"/>
      <c r="XCM75" s="1"/>
      <c r="XCN75" s="1"/>
      <c r="XCO75" s="1"/>
      <c r="XCP75" s="1"/>
      <c r="XCQ75" s="1"/>
      <c r="XCR75" s="1"/>
      <c r="XCS75" s="1"/>
      <c r="XCT75" s="1"/>
      <c r="XCU75" s="1"/>
      <c r="XCV75" s="1"/>
      <c r="XCW75" s="1"/>
      <c r="XCX75" s="1"/>
      <c r="XCY75" s="1"/>
      <c r="XCZ75" s="1"/>
      <c r="XDA75" s="1"/>
      <c r="XDB75" s="1"/>
      <c r="XDC75" s="1"/>
      <c r="XDD75" s="1"/>
      <c r="XDE75" s="1"/>
      <c r="XDF75" s="1"/>
      <c r="XDG75" s="1"/>
      <c r="XDH75" s="1"/>
      <c r="XDI75" s="1"/>
      <c r="XDJ75" s="1"/>
      <c r="XDK75" s="1"/>
      <c r="XDL75" s="1"/>
      <c r="XDM75" s="1"/>
      <c r="XDN75" s="1"/>
      <c r="XDO75" s="1"/>
      <c r="XDP75" s="1"/>
      <c r="XDQ75" s="1"/>
      <c r="XDR75" s="1"/>
      <c r="XDS75" s="1"/>
      <c r="XDT75" s="1"/>
      <c r="XDU75" s="1"/>
      <c r="XDV75" s="1"/>
      <c r="XDW75" s="1"/>
      <c r="XDX75" s="1"/>
      <c r="XDY75" s="1"/>
      <c r="XDZ75" s="1"/>
      <c r="XEA75" s="1"/>
      <c r="XEB75" s="1"/>
      <c r="XEC75" s="1"/>
      <c r="XED75" s="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  <c r="XEU75" s="1"/>
      <c r="XEV75" s="1"/>
      <c r="XEW75" s="1"/>
      <c r="XEX75" s="1"/>
      <c r="XEY75" s="1"/>
      <c r="XEZ75" s="1"/>
      <c r="XFA75" s="1"/>
      <c r="XFB75" s="1"/>
      <c r="XFC75" s="1"/>
      <c r="XFD75" s="1"/>
    </row>
    <row r="76" spans="2:16384" hidden="1" x14ac:dyDescent="0.25">
      <c r="B76" s="1"/>
      <c r="C76" s="1"/>
      <c r="D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  <c r="AMK76" s="1"/>
      <c r="AML76" s="1"/>
      <c r="AMM76" s="1"/>
      <c r="AMN76" s="1"/>
      <c r="AMO76" s="1"/>
      <c r="AMP76" s="1"/>
      <c r="AMQ76" s="1"/>
      <c r="AMR76" s="1"/>
      <c r="AMS76" s="1"/>
      <c r="AMT76" s="1"/>
      <c r="AMU76" s="1"/>
      <c r="AMV76" s="1"/>
      <c r="AMW76" s="1"/>
      <c r="AMX76" s="1"/>
      <c r="AMY76" s="1"/>
      <c r="AMZ76" s="1"/>
      <c r="ANA76" s="1"/>
      <c r="ANB76" s="1"/>
      <c r="ANC76" s="1"/>
      <c r="AND76" s="1"/>
      <c r="ANE76" s="1"/>
      <c r="ANF76" s="1"/>
      <c r="ANG76" s="1"/>
      <c r="ANH76" s="1"/>
      <c r="ANI76" s="1"/>
      <c r="ANJ76" s="1"/>
      <c r="ANK76" s="1"/>
      <c r="ANL76" s="1"/>
      <c r="ANM76" s="1"/>
      <c r="ANN76" s="1"/>
      <c r="ANO76" s="1"/>
      <c r="ANP76" s="1"/>
      <c r="ANQ76" s="1"/>
      <c r="ANR76" s="1"/>
      <c r="ANS76" s="1"/>
      <c r="ANT76" s="1"/>
      <c r="ANU76" s="1"/>
      <c r="ANV76" s="1"/>
      <c r="ANW76" s="1"/>
      <c r="ANX76" s="1"/>
      <c r="ANY76" s="1"/>
      <c r="ANZ76" s="1"/>
      <c r="AOA76" s="1"/>
      <c r="AOB76" s="1"/>
      <c r="AOC76" s="1"/>
      <c r="AOD76" s="1"/>
      <c r="AOE76" s="1"/>
      <c r="AOF76" s="1"/>
      <c r="AOG76" s="1"/>
      <c r="AOH76" s="1"/>
      <c r="AOI76" s="1"/>
      <c r="AOJ76" s="1"/>
      <c r="AOK76" s="1"/>
      <c r="AOL76" s="1"/>
      <c r="AOM76" s="1"/>
      <c r="AON76" s="1"/>
      <c r="AOO76" s="1"/>
      <c r="AOP76" s="1"/>
      <c r="AOQ76" s="1"/>
      <c r="AOR76" s="1"/>
      <c r="AOS76" s="1"/>
      <c r="AOT76" s="1"/>
      <c r="AOU76" s="1"/>
      <c r="AOV76" s="1"/>
      <c r="AOW76" s="1"/>
      <c r="AOX76" s="1"/>
      <c r="AOY76" s="1"/>
      <c r="AOZ76" s="1"/>
      <c r="APA76" s="1"/>
      <c r="APB76" s="1"/>
      <c r="APC76" s="1"/>
      <c r="APD76" s="1"/>
      <c r="APE76" s="1"/>
      <c r="APF76" s="1"/>
      <c r="APG76" s="1"/>
      <c r="APH76" s="1"/>
      <c r="API76" s="1"/>
      <c r="APJ76" s="1"/>
      <c r="APK76" s="1"/>
      <c r="APL76" s="1"/>
      <c r="APM76" s="1"/>
      <c r="APN76" s="1"/>
      <c r="APO76" s="1"/>
      <c r="APP76" s="1"/>
      <c r="APQ76" s="1"/>
      <c r="APR76" s="1"/>
      <c r="APS76" s="1"/>
      <c r="APT76" s="1"/>
      <c r="APU76" s="1"/>
      <c r="APV76" s="1"/>
      <c r="APW76" s="1"/>
      <c r="APX76" s="1"/>
      <c r="APY76" s="1"/>
      <c r="APZ76" s="1"/>
      <c r="AQA76" s="1"/>
      <c r="AQB76" s="1"/>
      <c r="AQC76" s="1"/>
      <c r="AQD76" s="1"/>
      <c r="AQE76" s="1"/>
      <c r="AQF76" s="1"/>
      <c r="AQG76" s="1"/>
      <c r="AQH76" s="1"/>
      <c r="AQI76" s="1"/>
      <c r="AQJ76" s="1"/>
      <c r="AQK76" s="1"/>
      <c r="AQL76" s="1"/>
      <c r="AQM76" s="1"/>
      <c r="AQN76" s="1"/>
      <c r="AQO76" s="1"/>
      <c r="AQP76" s="1"/>
      <c r="AQQ76" s="1"/>
      <c r="AQR76" s="1"/>
      <c r="AQS76" s="1"/>
      <c r="AQT76" s="1"/>
      <c r="AQU76" s="1"/>
      <c r="AQV76" s="1"/>
      <c r="AQW76" s="1"/>
      <c r="AQX76" s="1"/>
      <c r="AQY76" s="1"/>
      <c r="AQZ76" s="1"/>
      <c r="ARA76" s="1"/>
      <c r="ARB76" s="1"/>
      <c r="ARC76" s="1"/>
      <c r="ARD76" s="1"/>
      <c r="ARE76" s="1"/>
      <c r="ARF76" s="1"/>
      <c r="ARG76" s="1"/>
      <c r="ARH76" s="1"/>
      <c r="ARI76" s="1"/>
      <c r="ARJ76" s="1"/>
      <c r="ARK76" s="1"/>
      <c r="ARL76" s="1"/>
      <c r="ARM76" s="1"/>
      <c r="ARN76" s="1"/>
      <c r="ARO76" s="1"/>
      <c r="ARP76" s="1"/>
      <c r="ARQ76" s="1"/>
      <c r="ARR76" s="1"/>
      <c r="ARS76" s="1"/>
      <c r="ART76" s="1"/>
      <c r="ARU76" s="1"/>
      <c r="ARV76" s="1"/>
      <c r="ARW76" s="1"/>
      <c r="ARX76" s="1"/>
      <c r="ARY76" s="1"/>
      <c r="ARZ76" s="1"/>
      <c r="ASA76" s="1"/>
      <c r="ASB76" s="1"/>
      <c r="ASC76" s="1"/>
      <c r="ASD76" s="1"/>
      <c r="ASE76" s="1"/>
      <c r="ASF76" s="1"/>
      <c r="ASG76" s="1"/>
      <c r="ASH76" s="1"/>
      <c r="ASI76" s="1"/>
      <c r="ASJ76" s="1"/>
      <c r="ASK76" s="1"/>
      <c r="ASL76" s="1"/>
      <c r="ASM76" s="1"/>
      <c r="ASN76" s="1"/>
      <c r="ASO76" s="1"/>
      <c r="ASP76" s="1"/>
      <c r="ASQ76" s="1"/>
      <c r="ASR76" s="1"/>
      <c r="ASS76" s="1"/>
      <c r="AST76" s="1"/>
      <c r="ASU76" s="1"/>
      <c r="ASV76" s="1"/>
      <c r="ASW76" s="1"/>
      <c r="ASX76" s="1"/>
      <c r="ASY76" s="1"/>
      <c r="ASZ76" s="1"/>
      <c r="ATA76" s="1"/>
      <c r="ATB76" s="1"/>
      <c r="ATC76" s="1"/>
      <c r="ATD76" s="1"/>
      <c r="ATE76" s="1"/>
      <c r="ATF76" s="1"/>
      <c r="ATG76" s="1"/>
      <c r="ATH76" s="1"/>
      <c r="ATI76" s="1"/>
      <c r="ATJ76" s="1"/>
      <c r="ATK76" s="1"/>
      <c r="ATL76" s="1"/>
      <c r="ATM76" s="1"/>
      <c r="ATN76" s="1"/>
      <c r="ATO76" s="1"/>
      <c r="ATP76" s="1"/>
      <c r="ATQ76" s="1"/>
      <c r="ATR76" s="1"/>
      <c r="ATS76" s="1"/>
      <c r="ATT76" s="1"/>
      <c r="ATU76" s="1"/>
      <c r="ATV76" s="1"/>
      <c r="ATW76" s="1"/>
      <c r="ATX76" s="1"/>
      <c r="ATY76" s="1"/>
      <c r="ATZ76" s="1"/>
      <c r="AUA76" s="1"/>
      <c r="AUB76" s="1"/>
      <c r="AUC76" s="1"/>
      <c r="AUD76" s="1"/>
      <c r="AUE76" s="1"/>
      <c r="AUF76" s="1"/>
      <c r="AUG76" s="1"/>
      <c r="AUH76" s="1"/>
      <c r="AUI76" s="1"/>
      <c r="AUJ76" s="1"/>
      <c r="AUK76" s="1"/>
      <c r="AUL76" s="1"/>
      <c r="AUM76" s="1"/>
      <c r="AUN76" s="1"/>
      <c r="AUO76" s="1"/>
      <c r="AUP76" s="1"/>
      <c r="AUQ76" s="1"/>
      <c r="AUR76" s="1"/>
      <c r="AUS76" s="1"/>
      <c r="AUT76" s="1"/>
      <c r="AUU76" s="1"/>
      <c r="AUV76" s="1"/>
      <c r="AUW76" s="1"/>
      <c r="AUX76" s="1"/>
      <c r="AUY76" s="1"/>
      <c r="AUZ76" s="1"/>
      <c r="AVA76" s="1"/>
      <c r="AVB76" s="1"/>
      <c r="AVC76" s="1"/>
      <c r="AVD76" s="1"/>
      <c r="AVE76" s="1"/>
      <c r="AVF76" s="1"/>
      <c r="AVG76" s="1"/>
      <c r="AVH76" s="1"/>
      <c r="AVI76" s="1"/>
      <c r="AVJ76" s="1"/>
      <c r="AVK76" s="1"/>
      <c r="AVL76" s="1"/>
      <c r="AVM76" s="1"/>
      <c r="AVN76" s="1"/>
      <c r="AVO76" s="1"/>
      <c r="AVP76" s="1"/>
      <c r="AVQ76" s="1"/>
      <c r="AVR76" s="1"/>
      <c r="AVS76" s="1"/>
      <c r="AVT76" s="1"/>
      <c r="AVU76" s="1"/>
      <c r="AVV76" s="1"/>
      <c r="AVW76" s="1"/>
      <c r="AVX76" s="1"/>
      <c r="AVY76" s="1"/>
      <c r="AVZ76" s="1"/>
      <c r="AWA76" s="1"/>
      <c r="AWB76" s="1"/>
      <c r="AWC76" s="1"/>
      <c r="AWD76" s="1"/>
      <c r="AWE76" s="1"/>
      <c r="AWF76" s="1"/>
      <c r="AWG76" s="1"/>
      <c r="AWH76" s="1"/>
      <c r="AWI76" s="1"/>
      <c r="AWJ76" s="1"/>
      <c r="AWK76" s="1"/>
      <c r="AWL76" s="1"/>
      <c r="AWM76" s="1"/>
      <c r="AWN76" s="1"/>
      <c r="AWO76" s="1"/>
      <c r="AWP76" s="1"/>
      <c r="AWQ76" s="1"/>
      <c r="AWR76" s="1"/>
      <c r="AWS76" s="1"/>
      <c r="AWT76" s="1"/>
      <c r="AWU76" s="1"/>
      <c r="AWV76" s="1"/>
      <c r="AWW76" s="1"/>
      <c r="AWX76" s="1"/>
      <c r="AWY76" s="1"/>
      <c r="AWZ76" s="1"/>
      <c r="AXA76" s="1"/>
      <c r="AXB76" s="1"/>
      <c r="AXC76" s="1"/>
      <c r="AXD76" s="1"/>
      <c r="AXE76" s="1"/>
      <c r="AXF76" s="1"/>
      <c r="AXG76" s="1"/>
      <c r="AXH76" s="1"/>
      <c r="AXI76" s="1"/>
      <c r="AXJ76" s="1"/>
      <c r="AXK76" s="1"/>
      <c r="AXL76" s="1"/>
      <c r="AXM76" s="1"/>
      <c r="AXN76" s="1"/>
      <c r="AXO76" s="1"/>
      <c r="AXP76" s="1"/>
      <c r="AXQ76" s="1"/>
      <c r="AXR76" s="1"/>
      <c r="AXS76" s="1"/>
      <c r="AXT76" s="1"/>
      <c r="AXU76" s="1"/>
      <c r="AXV76" s="1"/>
      <c r="AXW76" s="1"/>
      <c r="AXX76" s="1"/>
      <c r="AXY76" s="1"/>
      <c r="AXZ76" s="1"/>
      <c r="AYA76" s="1"/>
      <c r="AYB76" s="1"/>
      <c r="AYC76" s="1"/>
      <c r="AYD76" s="1"/>
      <c r="AYE76" s="1"/>
      <c r="AYF76" s="1"/>
      <c r="AYG76" s="1"/>
      <c r="AYH76" s="1"/>
      <c r="AYI76" s="1"/>
      <c r="AYJ76" s="1"/>
      <c r="AYK76" s="1"/>
      <c r="AYL76" s="1"/>
      <c r="AYM76" s="1"/>
      <c r="AYN76" s="1"/>
      <c r="AYO76" s="1"/>
      <c r="AYP76" s="1"/>
      <c r="AYQ76" s="1"/>
      <c r="AYR76" s="1"/>
      <c r="AYS76" s="1"/>
      <c r="AYT76" s="1"/>
      <c r="AYU76" s="1"/>
      <c r="AYV76" s="1"/>
      <c r="AYW76" s="1"/>
      <c r="AYX76" s="1"/>
      <c r="AYY76" s="1"/>
      <c r="AYZ76" s="1"/>
      <c r="AZA76" s="1"/>
      <c r="AZB76" s="1"/>
      <c r="AZC76" s="1"/>
      <c r="AZD76" s="1"/>
      <c r="AZE76" s="1"/>
      <c r="AZF76" s="1"/>
      <c r="AZG76" s="1"/>
      <c r="AZH76" s="1"/>
      <c r="AZI76" s="1"/>
      <c r="AZJ76" s="1"/>
      <c r="AZK76" s="1"/>
      <c r="AZL76" s="1"/>
      <c r="AZM76" s="1"/>
      <c r="AZN76" s="1"/>
      <c r="AZO76" s="1"/>
      <c r="AZP76" s="1"/>
      <c r="AZQ76" s="1"/>
      <c r="AZR76" s="1"/>
      <c r="AZS76" s="1"/>
      <c r="AZT76" s="1"/>
      <c r="AZU76" s="1"/>
      <c r="AZV76" s="1"/>
      <c r="AZW76" s="1"/>
      <c r="AZX76" s="1"/>
      <c r="AZY76" s="1"/>
      <c r="AZZ76" s="1"/>
      <c r="BAA76" s="1"/>
      <c r="BAB76" s="1"/>
      <c r="BAC76" s="1"/>
      <c r="BAD76" s="1"/>
      <c r="BAE76" s="1"/>
      <c r="BAF76" s="1"/>
      <c r="BAG76" s="1"/>
      <c r="BAH76" s="1"/>
      <c r="BAI76" s="1"/>
      <c r="BAJ76" s="1"/>
      <c r="BAK76" s="1"/>
      <c r="BAL76" s="1"/>
      <c r="BAM76" s="1"/>
      <c r="BAN76" s="1"/>
      <c r="BAO76" s="1"/>
      <c r="BAP76" s="1"/>
      <c r="BAQ76" s="1"/>
      <c r="BAR76" s="1"/>
      <c r="BAS76" s="1"/>
      <c r="BAT76" s="1"/>
      <c r="BAU76" s="1"/>
      <c r="BAV76" s="1"/>
      <c r="BAW76" s="1"/>
      <c r="BAX76" s="1"/>
      <c r="BAY76" s="1"/>
      <c r="BAZ76" s="1"/>
      <c r="BBA76" s="1"/>
      <c r="BBB76" s="1"/>
      <c r="BBC76" s="1"/>
      <c r="BBD76" s="1"/>
      <c r="BBE76" s="1"/>
      <c r="BBF76" s="1"/>
      <c r="BBG76" s="1"/>
      <c r="BBH76" s="1"/>
      <c r="BBI76" s="1"/>
      <c r="BBJ76" s="1"/>
      <c r="BBK76" s="1"/>
      <c r="BBL76" s="1"/>
      <c r="BBM76" s="1"/>
      <c r="BBN76" s="1"/>
      <c r="BBO76" s="1"/>
      <c r="BBP76" s="1"/>
      <c r="BBQ76" s="1"/>
      <c r="BBR76" s="1"/>
      <c r="BBS76" s="1"/>
      <c r="BBT76" s="1"/>
      <c r="BBU76" s="1"/>
      <c r="BBV76" s="1"/>
      <c r="BBW76" s="1"/>
      <c r="BBX76" s="1"/>
      <c r="BBY76" s="1"/>
      <c r="BBZ76" s="1"/>
      <c r="BCA76" s="1"/>
      <c r="BCB76" s="1"/>
      <c r="BCC76" s="1"/>
      <c r="BCD76" s="1"/>
      <c r="BCE76" s="1"/>
      <c r="BCF76" s="1"/>
      <c r="BCG76" s="1"/>
      <c r="BCH76" s="1"/>
      <c r="BCI76" s="1"/>
      <c r="BCJ76" s="1"/>
      <c r="BCK76" s="1"/>
      <c r="BCL76" s="1"/>
      <c r="BCM76" s="1"/>
      <c r="BCN76" s="1"/>
      <c r="BCO76" s="1"/>
      <c r="BCP76" s="1"/>
      <c r="BCQ76" s="1"/>
      <c r="BCR76" s="1"/>
      <c r="BCS76" s="1"/>
      <c r="BCT76" s="1"/>
      <c r="BCU76" s="1"/>
      <c r="BCV76" s="1"/>
      <c r="BCW76" s="1"/>
      <c r="BCX76" s="1"/>
      <c r="BCY76" s="1"/>
      <c r="BCZ76" s="1"/>
      <c r="BDA76" s="1"/>
      <c r="BDB76" s="1"/>
      <c r="BDC76" s="1"/>
      <c r="BDD76" s="1"/>
      <c r="BDE76" s="1"/>
      <c r="BDF76" s="1"/>
      <c r="BDG76" s="1"/>
      <c r="BDH76" s="1"/>
      <c r="BDI76" s="1"/>
      <c r="BDJ76" s="1"/>
      <c r="BDK76" s="1"/>
      <c r="BDL76" s="1"/>
      <c r="BDM76" s="1"/>
      <c r="BDN76" s="1"/>
      <c r="BDO76" s="1"/>
      <c r="BDP76" s="1"/>
      <c r="BDQ76" s="1"/>
      <c r="BDR76" s="1"/>
      <c r="BDS76" s="1"/>
      <c r="BDT76" s="1"/>
      <c r="BDU76" s="1"/>
      <c r="BDV76" s="1"/>
      <c r="BDW76" s="1"/>
      <c r="BDX76" s="1"/>
      <c r="BDY76" s="1"/>
      <c r="BDZ76" s="1"/>
      <c r="BEA76" s="1"/>
      <c r="BEB76" s="1"/>
      <c r="BEC76" s="1"/>
      <c r="BED76" s="1"/>
      <c r="BEE76" s="1"/>
      <c r="BEF76" s="1"/>
      <c r="BEG76" s="1"/>
      <c r="BEH76" s="1"/>
      <c r="BEI76" s="1"/>
      <c r="BEJ76" s="1"/>
      <c r="BEK76" s="1"/>
      <c r="BEL76" s="1"/>
      <c r="BEM76" s="1"/>
      <c r="BEN76" s="1"/>
      <c r="BEO76" s="1"/>
      <c r="BEP76" s="1"/>
      <c r="BEQ76" s="1"/>
      <c r="BER76" s="1"/>
      <c r="BES76" s="1"/>
      <c r="BET76" s="1"/>
      <c r="BEU76" s="1"/>
      <c r="BEV76" s="1"/>
      <c r="BEW76" s="1"/>
      <c r="BEX76" s="1"/>
      <c r="BEY76" s="1"/>
      <c r="BEZ76" s="1"/>
      <c r="BFA76" s="1"/>
      <c r="BFB76" s="1"/>
      <c r="BFC76" s="1"/>
      <c r="BFD76" s="1"/>
      <c r="BFE76" s="1"/>
      <c r="BFF76" s="1"/>
      <c r="BFG76" s="1"/>
      <c r="BFH76" s="1"/>
      <c r="BFI76" s="1"/>
      <c r="BFJ76" s="1"/>
      <c r="BFK76" s="1"/>
      <c r="BFL76" s="1"/>
      <c r="BFM76" s="1"/>
      <c r="BFN76" s="1"/>
      <c r="BFO76" s="1"/>
      <c r="BFP76" s="1"/>
      <c r="BFQ76" s="1"/>
      <c r="BFR76" s="1"/>
      <c r="BFS76" s="1"/>
      <c r="BFT76" s="1"/>
      <c r="BFU76" s="1"/>
      <c r="BFV76" s="1"/>
      <c r="BFW76" s="1"/>
      <c r="BFX76" s="1"/>
      <c r="BFY76" s="1"/>
      <c r="BFZ76" s="1"/>
      <c r="BGA76" s="1"/>
      <c r="BGB76" s="1"/>
      <c r="BGC76" s="1"/>
      <c r="BGD76" s="1"/>
      <c r="BGE76" s="1"/>
      <c r="BGF76" s="1"/>
      <c r="BGG76" s="1"/>
      <c r="BGH76" s="1"/>
      <c r="BGI76" s="1"/>
      <c r="BGJ76" s="1"/>
      <c r="BGK76" s="1"/>
      <c r="BGL76" s="1"/>
      <c r="BGM76" s="1"/>
      <c r="BGN76" s="1"/>
      <c r="BGO76" s="1"/>
      <c r="BGP76" s="1"/>
      <c r="BGQ76" s="1"/>
      <c r="BGR76" s="1"/>
      <c r="BGS76" s="1"/>
      <c r="BGT76" s="1"/>
      <c r="BGU76" s="1"/>
      <c r="BGV76" s="1"/>
      <c r="BGW76" s="1"/>
      <c r="BGX76" s="1"/>
      <c r="BGY76" s="1"/>
      <c r="BGZ76" s="1"/>
      <c r="BHA76" s="1"/>
      <c r="BHB76" s="1"/>
      <c r="BHC76" s="1"/>
      <c r="BHD76" s="1"/>
      <c r="BHE76" s="1"/>
      <c r="BHF76" s="1"/>
      <c r="BHG76" s="1"/>
      <c r="BHH76" s="1"/>
      <c r="BHI76" s="1"/>
      <c r="BHJ76" s="1"/>
      <c r="BHK76" s="1"/>
      <c r="BHL76" s="1"/>
      <c r="BHM76" s="1"/>
      <c r="BHN76" s="1"/>
      <c r="BHO76" s="1"/>
      <c r="BHP76" s="1"/>
      <c r="BHQ76" s="1"/>
      <c r="BHR76" s="1"/>
      <c r="BHS76" s="1"/>
      <c r="BHT76" s="1"/>
      <c r="BHU76" s="1"/>
      <c r="BHV76" s="1"/>
      <c r="BHW76" s="1"/>
      <c r="BHX76" s="1"/>
      <c r="BHY76" s="1"/>
      <c r="BHZ76" s="1"/>
      <c r="BIA76" s="1"/>
      <c r="BIB76" s="1"/>
      <c r="BIC76" s="1"/>
      <c r="BID76" s="1"/>
      <c r="BIE76" s="1"/>
      <c r="BIF76" s="1"/>
      <c r="BIG76" s="1"/>
      <c r="BIH76" s="1"/>
      <c r="BII76" s="1"/>
      <c r="BIJ76" s="1"/>
      <c r="BIK76" s="1"/>
      <c r="BIL76" s="1"/>
      <c r="BIM76" s="1"/>
      <c r="BIN76" s="1"/>
      <c r="BIO76" s="1"/>
      <c r="BIP76" s="1"/>
      <c r="BIQ76" s="1"/>
      <c r="BIR76" s="1"/>
      <c r="BIS76" s="1"/>
      <c r="BIT76" s="1"/>
      <c r="BIU76" s="1"/>
      <c r="BIV76" s="1"/>
      <c r="BIW76" s="1"/>
      <c r="BIX76" s="1"/>
      <c r="BIY76" s="1"/>
      <c r="BIZ76" s="1"/>
      <c r="BJA76" s="1"/>
      <c r="BJB76" s="1"/>
      <c r="BJC76" s="1"/>
      <c r="BJD76" s="1"/>
      <c r="BJE76" s="1"/>
      <c r="BJF76" s="1"/>
      <c r="BJG76" s="1"/>
      <c r="BJH76" s="1"/>
      <c r="BJI76" s="1"/>
      <c r="BJJ76" s="1"/>
      <c r="BJK76" s="1"/>
      <c r="BJL76" s="1"/>
      <c r="BJM76" s="1"/>
      <c r="BJN76" s="1"/>
      <c r="BJO76" s="1"/>
      <c r="BJP76" s="1"/>
      <c r="BJQ76" s="1"/>
      <c r="BJR76" s="1"/>
      <c r="BJS76" s="1"/>
      <c r="BJT76" s="1"/>
      <c r="BJU76" s="1"/>
      <c r="BJV76" s="1"/>
      <c r="BJW76" s="1"/>
      <c r="BJX76" s="1"/>
      <c r="BJY76" s="1"/>
      <c r="BJZ76" s="1"/>
      <c r="BKA76" s="1"/>
      <c r="BKB76" s="1"/>
      <c r="BKC76" s="1"/>
      <c r="BKD76" s="1"/>
      <c r="BKE76" s="1"/>
      <c r="BKF76" s="1"/>
      <c r="BKG76" s="1"/>
      <c r="BKH76" s="1"/>
      <c r="BKI76" s="1"/>
      <c r="BKJ76" s="1"/>
      <c r="BKK76" s="1"/>
      <c r="BKL76" s="1"/>
      <c r="BKM76" s="1"/>
      <c r="BKN76" s="1"/>
      <c r="BKO76" s="1"/>
      <c r="BKP76" s="1"/>
      <c r="BKQ76" s="1"/>
      <c r="BKR76" s="1"/>
      <c r="BKS76" s="1"/>
      <c r="BKT76" s="1"/>
      <c r="BKU76" s="1"/>
      <c r="BKV76" s="1"/>
      <c r="BKW76" s="1"/>
      <c r="BKX76" s="1"/>
      <c r="BKY76" s="1"/>
      <c r="BKZ76" s="1"/>
      <c r="BLA76" s="1"/>
      <c r="BLB76" s="1"/>
      <c r="BLC76" s="1"/>
      <c r="BLD76" s="1"/>
      <c r="BLE76" s="1"/>
      <c r="BLF76" s="1"/>
      <c r="BLG76" s="1"/>
      <c r="BLH76" s="1"/>
      <c r="BLI76" s="1"/>
      <c r="BLJ76" s="1"/>
      <c r="BLK76" s="1"/>
      <c r="BLL76" s="1"/>
      <c r="BLM76" s="1"/>
      <c r="BLN76" s="1"/>
      <c r="BLO76" s="1"/>
      <c r="BLP76" s="1"/>
      <c r="BLQ76" s="1"/>
      <c r="BLR76" s="1"/>
      <c r="BLS76" s="1"/>
      <c r="BLT76" s="1"/>
      <c r="BLU76" s="1"/>
      <c r="BLV76" s="1"/>
      <c r="BLW76" s="1"/>
      <c r="BLX76" s="1"/>
      <c r="BLY76" s="1"/>
      <c r="BLZ76" s="1"/>
      <c r="BMA76" s="1"/>
      <c r="BMB76" s="1"/>
      <c r="BMC76" s="1"/>
      <c r="BMD76" s="1"/>
      <c r="BME76" s="1"/>
      <c r="BMF76" s="1"/>
      <c r="BMG76" s="1"/>
      <c r="BMH76" s="1"/>
      <c r="BMI76" s="1"/>
      <c r="BMJ76" s="1"/>
      <c r="BMK76" s="1"/>
      <c r="BML76" s="1"/>
      <c r="BMM76" s="1"/>
      <c r="BMN76" s="1"/>
      <c r="BMO76" s="1"/>
      <c r="BMP76" s="1"/>
      <c r="BMQ76" s="1"/>
      <c r="BMR76" s="1"/>
      <c r="BMS76" s="1"/>
      <c r="BMT76" s="1"/>
      <c r="BMU76" s="1"/>
      <c r="BMV76" s="1"/>
      <c r="BMW76" s="1"/>
      <c r="BMX76" s="1"/>
      <c r="BMY76" s="1"/>
      <c r="BMZ76" s="1"/>
      <c r="BNA76" s="1"/>
      <c r="BNB76" s="1"/>
      <c r="BNC76" s="1"/>
      <c r="BND76" s="1"/>
      <c r="BNE76" s="1"/>
      <c r="BNF76" s="1"/>
      <c r="BNG76" s="1"/>
      <c r="BNH76" s="1"/>
      <c r="BNI76" s="1"/>
      <c r="BNJ76" s="1"/>
      <c r="BNK76" s="1"/>
      <c r="BNL76" s="1"/>
      <c r="BNM76" s="1"/>
      <c r="BNN76" s="1"/>
      <c r="BNO76" s="1"/>
      <c r="BNP76" s="1"/>
      <c r="BNQ76" s="1"/>
      <c r="BNR76" s="1"/>
      <c r="BNS76" s="1"/>
      <c r="BNT76" s="1"/>
      <c r="BNU76" s="1"/>
      <c r="BNV76" s="1"/>
      <c r="BNW76" s="1"/>
      <c r="BNX76" s="1"/>
      <c r="BNY76" s="1"/>
      <c r="BNZ76" s="1"/>
      <c r="BOA76" s="1"/>
      <c r="BOB76" s="1"/>
      <c r="BOC76" s="1"/>
      <c r="BOD76" s="1"/>
      <c r="BOE76" s="1"/>
      <c r="BOF76" s="1"/>
      <c r="BOG76" s="1"/>
      <c r="BOH76" s="1"/>
      <c r="BOI76" s="1"/>
      <c r="BOJ76" s="1"/>
      <c r="BOK76" s="1"/>
      <c r="BOL76" s="1"/>
      <c r="BOM76" s="1"/>
      <c r="BON76" s="1"/>
      <c r="BOO76" s="1"/>
      <c r="BOP76" s="1"/>
      <c r="BOQ76" s="1"/>
      <c r="BOR76" s="1"/>
      <c r="BOS76" s="1"/>
      <c r="BOT76" s="1"/>
      <c r="BOU76" s="1"/>
      <c r="BOV76" s="1"/>
      <c r="BOW76" s="1"/>
      <c r="BOX76" s="1"/>
      <c r="BOY76" s="1"/>
      <c r="BOZ76" s="1"/>
      <c r="BPA76" s="1"/>
      <c r="BPB76" s="1"/>
      <c r="BPC76" s="1"/>
      <c r="BPD76" s="1"/>
      <c r="BPE76" s="1"/>
      <c r="BPF76" s="1"/>
      <c r="BPG76" s="1"/>
      <c r="BPH76" s="1"/>
      <c r="BPI76" s="1"/>
      <c r="BPJ76" s="1"/>
      <c r="BPK76" s="1"/>
      <c r="BPL76" s="1"/>
      <c r="BPM76" s="1"/>
      <c r="BPN76" s="1"/>
      <c r="BPO76" s="1"/>
      <c r="BPP76" s="1"/>
      <c r="BPQ76" s="1"/>
      <c r="BPR76" s="1"/>
      <c r="BPS76" s="1"/>
      <c r="BPT76" s="1"/>
      <c r="BPU76" s="1"/>
      <c r="BPV76" s="1"/>
      <c r="BPW76" s="1"/>
      <c r="BPX76" s="1"/>
      <c r="BPY76" s="1"/>
      <c r="BPZ76" s="1"/>
      <c r="BQA76" s="1"/>
      <c r="BQB76" s="1"/>
      <c r="BQC76" s="1"/>
      <c r="BQD76" s="1"/>
      <c r="BQE76" s="1"/>
      <c r="BQF76" s="1"/>
      <c r="BQG76" s="1"/>
      <c r="BQH76" s="1"/>
      <c r="BQI76" s="1"/>
      <c r="BQJ76" s="1"/>
      <c r="BQK76" s="1"/>
      <c r="BQL76" s="1"/>
      <c r="BQM76" s="1"/>
      <c r="BQN76" s="1"/>
      <c r="BQO76" s="1"/>
      <c r="BQP76" s="1"/>
      <c r="BQQ76" s="1"/>
      <c r="BQR76" s="1"/>
      <c r="BQS76" s="1"/>
      <c r="BQT76" s="1"/>
      <c r="BQU76" s="1"/>
      <c r="BQV76" s="1"/>
      <c r="BQW76" s="1"/>
      <c r="BQX76" s="1"/>
      <c r="BQY76" s="1"/>
      <c r="BQZ76" s="1"/>
      <c r="BRA76" s="1"/>
      <c r="BRB76" s="1"/>
      <c r="BRC76" s="1"/>
      <c r="BRD76" s="1"/>
      <c r="BRE76" s="1"/>
      <c r="BRF76" s="1"/>
      <c r="BRG76" s="1"/>
      <c r="BRH76" s="1"/>
      <c r="BRI76" s="1"/>
      <c r="BRJ76" s="1"/>
      <c r="BRK76" s="1"/>
      <c r="BRL76" s="1"/>
      <c r="BRM76" s="1"/>
      <c r="BRN76" s="1"/>
      <c r="BRO76" s="1"/>
      <c r="BRP76" s="1"/>
      <c r="BRQ76" s="1"/>
      <c r="BRR76" s="1"/>
      <c r="BRS76" s="1"/>
      <c r="BRT76" s="1"/>
      <c r="BRU76" s="1"/>
      <c r="BRV76" s="1"/>
      <c r="BRW76" s="1"/>
      <c r="BRX76" s="1"/>
      <c r="BRY76" s="1"/>
      <c r="BRZ76" s="1"/>
      <c r="BSA76" s="1"/>
      <c r="BSB76" s="1"/>
      <c r="BSC76" s="1"/>
      <c r="BSD76" s="1"/>
      <c r="BSE76" s="1"/>
      <c r="BSF76" s="1"/>
      <c r="BSG76" s="1"/>
      <c r="BSH76" s="1"/>
      <c r="BSI76" s="1"/>
      <c r="BSJ76" s="1"/>
      <c r="BSK76" s="1"/>
      <c r="BSL76" s="1"/>
      <c r="BSM76" s="1"/>
      <c r="BSN76" s="1"/>
      <c r="BSO76" s="1"/>
      <c r="BSP76" s="1"/>
      <c r="BSQ76" s="1"/>
      <c r="BSR76" s="1"/>
      <c r="BSS76" s="1"/>
      <c r="BST76" s="1"/>
      <c r="BSU76" s="1"/>
      <c r="BSV76" s="1"/>
      <c r="BSW76" s="1"/>
      <c r="BSX76" s="1"/>
      <c r="BSY76" s="1"/>
      <c r="BSZ76" s="1"/>
      <c r="BTA76" s="1"/>
      <c r="BTB76" s="1"/>
      <c r="BTC76" s="1"/>
      <c r="BTD76" s="1"/>
      <c r="BTE76" s="1"/>
      <c r="BTF76" s="1"/>
      <c r="BTG76" s="1"/>
      <c r="BTH76" s="1"/>
      <c r="BTI76" s="1"/>
      <c r="BTJ76" s="1"/>
      <c r="BTK76" s="1"/>
      <c r="BTL76" s="1"/>
      <c r="BTM76" s="1"/>
      <c r="BTN76" s="1"/>
      <c r="BTO76" s="1"/>
      <c r="BTP76" s="1"/>
      <c r="BTQ76" s="1"/>
      <c r="BTR76" s="1"/>
      <c r="BTS76" s="1"/>
      <c r="BTT76" s="1"/>
      <c r="BTU76" s="1"/>
      <c r="BTV76" s="1"/>
      <c r="BTW76" s="1"/>
      <c r="BTX76" s="1"/>
      <c r="BTY76" s="1"/>
      <c r="BTZ76" s="1"/>
      <c r="BUA76" s="1"/>
      <c r="BUB76" s="1"/>
      <c r="BUC76" s="1"/>
      <c r="BUD76" s="1"/>
      <c r="BUE76" s="1"/>
      <c r="BUF76" s="1"/>
      <c r="BUG76" s="1"/>
      <c r="BUH76" s="1"/>
      <c r="BUI76" s="1"/>
      <c r="BUJ76" s="1"/>
      <c r="BUK76" s="1"/>
      <c r="BUL76" s="1"/>
      <c r="BUM76" s="1"/>
      <c r="BUN76" s="1"/>
      <c r="BUO76" s="1"/>
      <c r="BUP76" s="1"/>
      <c r="BUQ76" s="1"/>
      <c r="BUR76" s="1"/>
      <c r="BUS76" s="1"/>
      <c r="BUT76" s="1"/>
      <c r="BUU76" s="1"/>
      <c r="BUV76" s="1"/>
      <c r="BUW76" s="1"/>
      <c r="BUX76" s="1"/>
      <c r="BUY76" s="1"/>
      <c r="BUZ76" s="1"/>
      <c r="BVA76" s="1"/>
      <c r="BVB76" s="1"/>
      <c r="BVC76" s="1"/>
      <c r="BVD76" s="1"/>
      <c r="BVE76" s="1"/>
      <c r="BVF76" s="1"/>
      <c r="BVG76" s="1"/>
      <c r="BVH76" s="1"/>
      <c r="BVI76" s="1"/>
      <c r="BVJ76" s="1"/>
      <c r="BVK76" s="1"/>
      <c r="BVL76" s="1"/>
      <c r="BVM76" s="1"/>
      <c r="BVN76" s="1"/>
      <c r="BVO76" s="1"/>
      <c r="BVP76" s="1"/>
      <c r="BVQ76" s="1"/>
      <c r="BVR76" s="1"/>
      <c r="BVS76" s="1"/>
      <c r="BVT76" s="1"/>
      <c r="BVU76" s="1"/>
      <c r="BVV76" s="1"/>
      <c r="BVW76" s="1"/>
      <c r="BVX76" s="1"/>
      <c r="BVY76" s="1"/>
      <c r="BVZ76" s="1"/>
      <c r="BWA76" s="1"/>
      <c r="BWB76" s="1"/>
      <c r="BWC76" s="1"/>
      <c r="BWD76" s="1"/>
      <c r="BWE76" s="1"/>
      <c r="BWF76" s="1"/>
      <c r="BWG76" s="1"/>
      <c r="BWH76" s="1"/>
      <c r="BWI76" s="1"/>
      <c r="BWJ76" s="1"/>
      <c r="BWK76" s="1"/>
      <c r="BWL76" s="1"/>
      <c r="BWM76" s="1"/>
      <c r="BWN76" s="1"/>
      <c r="BWO76" s="1"/>
      <c r="BWP76" s="1"/>
      <c r="BWQ76" s="1"/>
      <c r="BWR76" s="1"/>
      <c r="BWS76" s="1"/>
      <c r="BWT76" s="1"/>
      <c r="BWU76" s="1"/>
      <c r="BWV76" s="1"/>
      <c r="BWW76" s="1"/>
      <c r="BWX76" s="1"/>
      <c r="BWY76" s="1"/>
      <c r="BWZ76" s="1"/>
      <c r="BXA76" s="1"/>
      <c r="BXB76" s="1"/>
      <c r="BXC76" s="1"/>
      <c r="BXD76" s="1"/>
      <c r="BXE76" s="1"/>
      <c r="BXF76" s="1"/>
      <c r="BXG76" s="1"/>
      <c r="BXH76" s="1"/>
      <c r="BXI76" s="1"/>
      <c r="BXJ76" s="1"/>
      <c r="BXK76" s="1"/>
      <c r="BXL76" s="1"/>
      <c r="BXM76" s="1"/>
      <c r="BXN76" s="1"/>
      <c r="BXO76" s="1"/>
      <c r="BXP76" s="1"/>
      <c r="BXQ76" s="1"/>
      <c r="BXR76" s="1"/>
      <c r="BXS76" s="1"/>
      <c r="BXT76" s="1"/>
      <c r="BXU76" s="1"/>
      <c r="BXV76" s="1"/>
      <c r="BXW76" s="1"/>
      <c r="BXX76" s="1"/>
      <c r="BXY76" s="1"/>
      <c r="BXZ76" s="1"/>
      <c r="BYA76" s="1"/>
      <c r="BYB76" s="1"/>
      <c r="BYC76" s="1"/>
      <c r="BYD76" s="1"/>
      <c r="BYE76" s="1"/>
      <c r="BYF76" s="1"/>
      <c r="BYG76" s="1"/>
      <c r="BYH76" s="1"/>
      <c r="BYI76" s="1"/>
      <c r="BYJ76" s="1"/>
      <c r="BYK76" s="1"/>
      <c r="BYL76" s="1"/>
      <c r="BYM76" s="1"/>
      <c r="BYN76" s="1"/>
      <c r="BYO76" s="1"/>
      <c r="BYP76" s="1"/>
      <c r="BYQ76" s="1"/>
      <c r="BYR76" s="1"/>
      <c r="BYS76" s="1"/>
      <c r="BYT76" s="1"/>
      <c r="BYU76" s="1"/>
      <c r="BYV76" s="1"/>
      <c r="BYW76" s="1"/>
      <c r="BYX76" s="1"/>
      <c r="BYY76" s="1"/>
      <c r="BYZ76" s="1"/>
      <c r="BZA76" s="1"/>
      <c r="BZB76" s="1"/>
      <c r="BZC76" s="1"/>
      <c r="BZD76" s="1"/>
      <c r="BZE76" s="1"/>
      <c r="BZF76" s="1"/>
      <c r="BZG76" s="1"/>
      <c r="BZH76" s="1"/>
      <c r="BZI76" s="1"/>
      <c r="BZJ76" s="1"/>
      <c r="BZK76" s="1"/>
      <c r="BZL76" s="1"/>
      <c r="BZM76" s="1"/>
      <c r="BZN76" s="1"/>
      <c r="BZO76" s="1"/>
      <c r="BZP76" s="1"/>
      <c r="BZQ76" s="1"/>
      <c r="BZR76" s="1"/>
      <c r="BZS76" s="1"/>
      <c r="BZT76" s="1"/>
      <c r="BZU76" s="1"/>
      <c r="BZV76" s="1"/>
      <c r="BZW76" s="1"/>
      <c r="BZX76" s="1"/>
      <c r="BZY76" s="1"/>
      <c r="BZZ76" s="1"/>
      <c r="CAA76" s="1"/>
      <c r="CAB76" s="1"/>
      <c r="CAC76" s="1"/>
      <c r="CAD76" s="1"/>
      <c r="CAE76" s="1"/>
      <c r="CAF76" s="1"/>
      <c r="CAG76" s="1"/>
      <c r="CAH76" s="1"/>
      <c r="CAI76" s="1"/>
      <c r="CAJ76" s="1"/>
      <c r="CAK76" s="1"/>
      <c r="CAL76" s="1"/>
      <c r="CAM76" s="1"/>
      <c r="CAN76" s="1"/>
      <c r="CAO76" s="1"/>
      <c r="CAP76" s="1"/>
      <c r="CAQ76" s="1"/>
      <c r="CAR76" s="1"/>
      <c r="CAS76" s="1"/>
      <c r="CAT76" s="1"/>
      <c r="CAU76" s="1"/>
      <c r="CAV76" s="1"/>
      <c r="CAW76" s="1"/>
      <c r="CAX76" s="1"/>
      <c r="CAY76" s="1"/>
      <c r="CAZ76" s="1"/>
      <c r="CBA76" s="1"/>
      <c r="CBB76" s="1"/>
      <c r="CBC76" s="1"/>
      <c r="CBD76" s="1"/>
      <c r="CBE76" s="1"/>
      <c r="CBF76" s="1"/>
      <c r="CBG76" s="1"/>
      <c r="CBH76" s="1"/>
      <c r="CBI76" s="1"/>
      <c r="CBJ76" s="1"/>
      <c r="CBK76" s="1"/>
      <c r="CBL76" s="1"/>
      <c r="CBM76" s="1"/>
      <c r="CBN76" s="1"/>
      <c r="CBO76" s="1"/>
      <c r="CBP76" s="1"/>
      <c r="CBQ76" s="1"/>
      <c r="CBR76" s="1"/>
      <c r="CBS76" s="1"/>
      <c r="CBT76" s="1"/>
      <c r="CBU76" s="1"/>
      <c r="CBV76" s="1"/>
      <c r="CBW76" s="1"/>
      <c r="CBX76" s="1"/>
      <c r="CBY76" s="1"/>
      <c r="CBZ76" s="1"/>
      <c r="CCA76" s="1"/>
      <c r="CCB76" s="1"/>
      <c r="CCC76" s="1"/>
      <c r="CCD76" s="1"/>
      <c r="CCE76" s="1"/>
      <c r="CCF76" s="1"/>
      <c r="CCG76" s="1"/>
      <c r="CCH76" s="1"/>
      <c r="CCI76" s="1"/>
      <c r="CCJ76" s="1"/>
      <c r="CCK76" s="1"/>
      <c r="CCL76" s="1"/>
      <c r="CCM76" s="1"/>
      <c r="CCN76" s="1"/>
      <c r="CCO76" s="1"/>
      <c r="CCP76" s="1"/>
      <c r="CCQ76" s="1"/>
      <c r="CCR76" s="1"/>
      <c r="CCS76" s="1"/>
      <c r="CCT76" s="1"/>
      <c r="CCU76" s="1"/>
      <c r="CCV76" s="1"/>
      <c r="CCW76" s="1"/>
      <c r="CCX76" s="1"/>
      <c r="CCY76" s="1"/>
      <c r="CCZ76" s="1"/>
      <c r="CDA76" s="1"/>
      <c r="CDB76" s="1"/>
      <c r="CDC76" s="1"/>
      <c r="CDD76" s="1"/>
      <c r="CDE76" s="1"/>
      <c r="CDF76" s="1"/>
      <c r="CDG76" s="1"/>
      <c r="CDH76" s="1"/>
      <c r="CDI76" s="1"/>
      <c r="CDJ76" s="1"/>
      <c r="CDK76" s="1"/>
      <c r="CDL76" s="1"/>
      <c r="CDM76" s="1"/>
      <c r="CDN76" s="1"/>
      <c r="CDO76" s="1"/>
      <c r="CDP76" s="1"/>
      <c r="CDQ76" s="1"/>
      <c r="CDR76" s="1"/>
      <c r="CDS76" s="1"/>
      <c r="CDT76" s="1"/>
      <c r="CDU76" s="1"/>
      <c r="CDV76" s="1"/>
      <c r="CDW76" s="1"/>
      <c r="CDX76" s="1"/>
      <c r="CDY76" s="1"/>
      <c r="CDZ76" s="1"/>
      <c r="CEA76" s="1"/>
      <c r="CEB76" s="1"/>
      <c r="CEC76" s="1"/>
      <c r="CED76" s="1"/>
      <c r="CEE76" s="1"/>
      <c r="CEF76" s="1"/>
      <c r="CEG76" s="1"/>
      <c r="CEH76" s="1"/>
      <c r="CEI76" s="1"/>
      <c r="CEJ76" s="1"/>
      <c r="CEK76" s="1"/>
      <c r="CEL76" s="1"/>
      <c r="CEM76" s="1"/>
      <c r="CEN76" s="1"/>
      <c r="CEO76" s="1"/>
      <c r="CEP76" s="1"/>
      <c r="CEQ76" s="1"/>
      <c r="CER76" s="1"/>
      <c r="CES76" s="1"/>
      <c r="CET76" s="1"/>
      <c r="CEU76" s="1"/>
      <c r="CEV76" s="1"/>
      <c r="CEW76" s="1"/>
      <c r="CEX76" s="1"/>
      <c r="CEY76" s="1"/>
      <c r="CEZ76" s="1"/>
      <c r="CFA76" s="1"/>
      <c r="CFB76" s="1"/>
      <c r="CFC76" s="1"/>
      <c r="CFD76" s="1"/>
      <c r="CFE76" s="1"/>
      <c r="CFF76" s="1"/>
      <c r="CFG76" s="1"/>
      <c r="CFH76" s="1"/>
      <c r="CFI76" s="1"/>
      <c r="CFJ76" s="1"/>
      <c r="CFK76" s="1"/>
      <c r="CFL76" s="1"/>
      <c r="CFM76" s="1"/>
      <c r="CFN76" s="1"/>
      <c r="CFO76" s="1"/>
      <c r="CFP76" s="1"/>
      <c r="CFQ76" s="1"/>
      <c r="CFR76" s="1"/>
      <c r="CFS76" s="1"/>
      <c r="CFT76" s="1"/>
      <c r="CFU76" s="1"/>
      <c r="CFV76" s="1"/>
      <c r="CFW76" s="1"/>
      <c r="CFX76" s="1"/>
      <c r="CFY76" s="1"/>
      <c r="CFZ76" s="1"/>
      <c r="CGA76" s="1"/>
      <c r="CGB76" s="1"/>
      <c r="CGC76" s="1"/>
      <c r="CGD76" s="1"/>
      <c r="CGE76" s="1"/>
      <c r="CGF76" s="1"/>
      <c r="CGG76" s="1"/>
      <c r="CGH76" s="1"/>
      <c r="CGI76" s="1"/>
      <c r="CGJ76" s="1"/>
      <c r="CGK76" s="1"/>
      <c r="CGL76" s="1"/>
      <c r="CGM76" s="1"/>
      <c r="CGN76" s="1"/>
      <c r="CGO76" s="1"/>
      <c r="CGP76" s="1"/>
      <c r="CGQ76" s="1"/>
      <c r="CGR76" s="1"/>
      <c r="CGS76" s="1"/>
      <c r="CGT76" s="1"/>
      <c r="CGU76" s="1"/>
      <c r="CGV76" s="1"/>
      <c r="CGW76" s="1"/>
      <c r="CGX76" s="1"/>
      <c r="CGY76" s="1"/>
      <c r="CGZ76" s="1"/>
      <c r="CHA76" s="1"/>
      <c r="CHB76" s="1"/>
      <c r="CHC76" s="1"/>
      <c r="CHD76" s="1"/>
      <c r="CHE76" s="1"/>
      <c r="CHF76" s="1"/>
      <c r="CHG76" s="1"/>
      <c r="CHH76" s="1"/>
      <c r="CHI76" s="1"/>
      <c r="CHJ76" s="1"/>
      <c r="CHK76" s="1"/>
      <c r="CHL76" s="1"/>
      <c r="CHM76" s="1"/>
      <c r="CHN76" s="1"/>
      <c r="CHO76" s="1"/>
      <c r="CHP76" s="1"/>
      <c r="CHQ76" s="1"/>
      <c r="CHR76" s="1"/>
      <c r="CHS76" s="1"/>
      <c r="CHT76" s="1"/>
      <c r="CHU76" s="1"/>
      <c r="CHV76" s="1"/>
      <c r="CHW76" s="1"/>
      <c r="CHX76" s="1"/>
      <c r="CHY76" s="1"/>
      <c r="CHZ76" s="1"/>
      <c r="CIA76" s="1"/>
      <c r="CIB76" s="1"/>
      <c r="CIC76" s="1"/>
      <c r="CID76" s="1"/>
      <c r="CIE76" s="1"/>
      <c r="CIF76" s="1"/>
      <c r="CIG76" s="1"/>
      <c r="CIH76" s="1"/>
      <c r="CII76" s="1"/>
      <c r="CIJ76" s="1"/>
      <c r="CIK76" s="1"/>
      <c r="CIL76" s="1"/>
      <c r="CIM76" s="1"/>
      <c r="CIN76" s="1"/>
      <c r="CIO76" s="1"/>
      <c r="CIP76" s="1"/>
      <c r="CIQ76" s="1"/>
      <c r="CIR76" s="1"/>
      <c r="CIS76" s="1"/>
      <c r="CIT76" s="1"/>
      <c r="CIU76" s="1"/>
      <c r="CIV76" s="1"/>
      <c r="CIW76" s="1"/>
      <c r="CIX76" s="1"/>
      <c r="CIY76" s="1"/>
      <c r="CIZ76" s="1"/>
      <c r="CJA76" s="1"/>
      <c r="CJB76" s="1"/>
      <c r="CJC76" s="1"/>
      <c r="CJD76" s="1"/>
      <c r="CJE76" s="1"/>
      <c r="CJF76" s="1"/>
      <c r="CJG76" s="1"/>
      <c r="CJH76" s="1"/>
      <c r="CJI76" s="1"/>
      <c r="CJJ76" s="1"/>
      <c r="CJK76" s="1"/>
      <c r="CJL76" s="1"/>
      <c r="CJM76" s="1"/>
      <c r="CJN76" s="1"/>
      <c r="CJO76" s="1"/>
      <c r="CJP76" s="1"/>
      <c r="CJQ76" s="1"/>
      <c r="CJR76" s="1"/>
      <c r="CJS76" s="1"/>
      <c r="CJT76" s="1"/>
      <c r="CJU76" s="1"/>
      <c r="CJV76" s="1"/>
      <c r="CJW76" s="1"/>
      <c r="CJX76" s="1"/>
      <c r="CJY76" s="1"/>
      <c r="CJZ76" s="1"/>
      <c r="CKA76" s="1"/>
      <c r="CKB76" s="1"/>
      <c r="CKC76" s="1"/>
      <c r="CKD76" s="1"/>
      <c r="CKE76" s="1"/>
      <c r="CKF76" s="1"/>
      <c r="CKG76" s="1"/>
      <c r="CKH76" s="1"/>
      <c r="CKI76" s="1"/>
      <c r="CKJ76" s="1"/>
      <c r="CKK76" s="1"/>
      <c r="CKL76" s="1"/>
      <c r="CKM76" s="1"/>
      <c r="CKN76" s="1"/>
      <c r="CKO76" s="1"/>
      <c r="CKP76" s="1"/>
      <c r="CKQ76" s="1"/>
      <c r="CKR76" s="1"/>
      <c r="CKS76" s="1"/>
      <c r="CKT76" s="1"/>
      <c r="CKU76" s="1"/>
      <c r="CKV76" s="1"/>
      <c r="CKW76" s="1"/>
      <c r="CKX76" s="1"/>
      <c r="CKY76" s="1"/>
      <c r="CKZ76" s="1"/>
      <c r="CLA76" s="1"/>
      <c r="CLB76" s="1"/>
      <c r="CLC76" s="1"/>
      <c r="CLD76" s="1"/>
      <c r="CLE76" s="1"/>
      <c r="CLF76" s="1"/>
      <c r="CLG76" s="1"/>
      <c r="CLH76" s="1"/>
      <c r="CLI76" s="1"/>
      <c r="CLJ76" s="1"/>
      <c r="CLK76" s="1"/>
      <c r="CLL76" s="1"/>
      <c r="CLM76" s="1"/>
      <c r="CLN76" s="1"/>
      <c r="CLO76" s="1"/>
      <c r="CLP76" s="1"/>
      <c r="CLQ76" s="1"/>
      <c r="CLR76" s="1"/>
      <c r="CLS76" s="1"/>
      <c r="CLT76" s="1"/>
      <c r="CLU76" s="1"/>
      <c r="CLV76" s="1"/>
      <c r="CLW76" s="1"/>
      <c r="CLX76" s="1"/>
      <c r="CLY76" s="1"/>
      <c r="CLZ76" s="1"/>
      <c r="CMA76" s="1"/>
      <c r="CMB76" s="1"/>
      <c r="CMC76" s="1"/>
      <c r="CMD76" s="1"/>
      <c r="CME76" s="1"/>
      <c r="CMF76" s="1"/>
      <c r="CMG76" s="1"/>
      <c r="CMH76" s="1"/>
      <c r="CMI76" s="1"/>
      <c r="CMJ76" s="1"/>
      <c r="CMK76" s="1"/>
      <c r="CML76" s="1"/>
      <c r="CMM76" s="1"/>
      <c r="CMN76" s="1"/>
      <c r="CMO76" s="1"/>
      <c r="CMP76" s="1"/>
      <c r="CMQ76" s="1"/>
      <c r="CMR76" s="1"/>
      <c r="CMS76" s="1"/>
      <c r="CMT76" s="1"/>
      <c r="CMU76" s="1"/>
      <c r="CMV76" s="1"/>
      <c r="CMW76" s="1"/>
      <c r="CMX76" s="1"/>
      <c r="CMY76" s="1"/>
      <c r="CMZ76" s="1"/>
      <c r="CNA76" s="1"/>
      <c r="CNB76" s="1"/>
      <c r="CNC76" s="1"/>
      <c r="CND76" s="1"/>
      <c r="CNE76" s="1"/>
      <c r="CNF76" s="1"/>
      <c r="CNG76" s="1"/>
      <c r="CNH76" s="1"/>
      <c r="CNI76" s="1"/>
      <c r="CNJ76" s="1"/>
      <c r="CNK76" s="1"/>
      <c r="CNL76" s="1"/>
      <c r="CNM76" s="1"/>
      <c r="CNN76" s="1"/>
      <c r="CNO76" s="1"/>
      <c r="CNP76" s="1"/>
      <c r="CNQ76" s="1"/>
      <c r="CNR76" s="1"/>
      <c r="CNS76" s="1"/>
      <c r="CNT76" s="1"/>
      <c r="CNU76" s="1"/>
      <c r="CNV76" s="1"/>
      <c r="CNW76" s="1"/>
      <c r="CNX76" s="1"/>
      <c r="CNY76" s="1"/>
      <c r="CNZ76" s="1"/>
      <c r="COA76" s="1"/>
      <c r="COB76" s="1"/>
      <c r="COC76" s="1"/>
      <c r="COD76" s="1"/>
      <c r="COE76" s="1"/>
      <c r="COF76" s="1"/>
      <c r="COG76" s="1"/>
      <c r="COH76" s="1"/>
      <c r="COI76" s="1"/>
      <c r="COJ76" s="1"/>
      <c r="COK76" s="1"/>
      <c r="COL76" s="1"/>
      <c r="COM76" s="1"/>
      <c r="CON76" s="1"/>
      <c r="COO76" s="1"/>
      <c r="COP76" s="1"/>
      <c r="COQ76" s="1"/>
      <c r="COR76" s="1"/>
      <c r="COS76" s="1"/>
      <c r="COT76" s="1"/>
      <c r="COU76" s="1"/>
      <c r="COV76" s="1"/>
      <c r="COW76" s="1"/>
      <c r="COX76" s="1"/>
      <c r="COY76" s="1"/>
      <c r="COZ76" s="1"/>
      <c r="CPA76" s="1"/>
      <c r="CPB76" s="1"/>
      <c r="CPC76" s="1"/>
      <c r="CPD76" s="1"/>
      <c r="CPE76" s="1"/>
      <c r="CPF76" s="1"/>
      <c r="CPG76" s="1"/>
      <c r="CPH76" s="1"/>
      <c r="CPI76" s="1"/>
      <c r="CPJ76" s="1"/>
      <c r="CPK76" s="1"/>
      <c r="CPL76" s="1"/>
      <c r="CPM76" s="1"/>
      <c r="CPN76" s="1"/>
      <c r="CPO76" s="1"/>
      <c r="CPP76" s="1"/>
      <c r="CPQ76" s="1"/>
      <c r="CPR76" s="1"/>
      <c r="CPS76" s="1"/>
      <c r="CPT76" s="1"/>
      <c r="CPU76" s="1"/>
      <c r="CPV76" s="1"/>
      <c r="CPW76" s="1"/>
      <c r="CPX76" s="1"/>
      <c r="CPY76" s="1"/>
      <c r="CPZ76" s="1"/>
      <c r="CQA76" s="1"/>
      <c r="CQB76" s="1"/>
      <c r="CQC76" s="1"/>
      <c r="CQD76" s="1"/>
      <c r="CQE76" s="1"/>
      <c r="CQF76" s="1"/>
      <c r="CQG76" s="1"/>
      <c r="CQH76" s="1"/>
      <c r="CQI76" s="1"/>
      <c r="CQJ76" s="1"/>
      <c r="CQK76" s="1"/>
      <c r="CQL76" s="1"/>
      <c r="CQM76" s="1"/>
      <c r="CQN76" s="1"/>
      <c r="CQO76" s="1"/>
      <c r="CQP76" s="1"/>
      <c r="CQQ76" s="1"/>
      <c r="CQR76" s="1"/>
      <c r="CQS76" s="1"/>
      <c r="CQT76" s="1"/>
      <c r="CQU76" s="1"/>
      <c r="CQV76" s="1"/>
      <c r="CQW76" s="1"/>
      <c r="CQX76" s="1"/>
      <c r="CQY76" s="1"/>
      <c r="CQZ76" s="1"/>
      <c r="CRA76" s="1"/>
      <c r="CRB76" s="1"/>
      <c r="CRC76" s="1"/>
      <c r="CRD76" s="1"/>
      <c r="CRE76" s="1"/>
      <c r="CRF76" s="1"/>
      <c r="CRG76" s="1"/>
      <c r="CRH76" s="1"/>
      <c r="CRI76" s="1"/>
      <c r="CRJ76" s="1"/>
      <c r="CRK76" s="1"/>
      <c r="CRL76" s="1"/>
      <c r="CRM76" s="1"/>
      <c r="CRN76" s="1"/>
      <c r="CRO76" s="1"/>
      <c r="CRP76" s="1"/>
      <c r="CRQ76" s="1"/>
      <c r="CRR76" s="1"/>
      <c r="CRS76" s="1"/>
      <c r="CRT76" s="1"/>
      <c r="CRU76" s="1"/>
      <c r="CRV76" s="1"/>
      <c r="CRW76" s="1"/>
      <c r="CRX76" s="1"/>
      <c r="CRY76" s="1"/>
      <c r="CRZ76" s="1"/>
      <c r="CSA76" s="1"/>
      <c r="CSB76" s="1"/>
      <c r="CSC76" s="1"/>
      <c r="CSD76" s="1"/>
      <c r="CSE76" s="1"/>
      <c r="CSF76" s="1"/>
      <c r="CSG76" s="1"/>
      <c r="CSH76" s="1"/>
      <c r="CSI76" s="1"/>
      <c r="CSJ76" s="1"/>
      <c r="CSK76" s="1"/>
      <c r="CSL76" s="1"/>
      <c r="CSM76" s="1"/>
      <c r="CSN76" s="1"/>
      <c r="CSO76" s="1"/>
      <c r="CSP76" s="1"/>
      <c r="CSQ76" s="1"/>
      <c r="CSR76" s="1"/>
      <c r="CSS76" s="1"/>
      <c r="CST76" s="1"/>
      <c r="CSU76" s="1"/>
      <c r="CSV76" s="1"/>
      <c r="CSW76" s="1"/>
      <c r="CSX76" s="1"/>
      <c r="CSY76" s="1"/>
      <c r="CSZ76" s="1"/>
      <c r="CTA76" s="1"/>
      <c r="CTB76" s="1"/>
      <c r="CTC76" s="1"/>
      <c r="CTD76" s="1"/>
      <c r="CTE76" s="1"/>
      <c r="CTF76" s="1"/>
      <c r="CTG76" s="1"/>
      <c r="CTH76" s="1"/>
      <c r="CTI76" s="1"/>
      <c r="CTJ76" s="1"/>
      <c r="CTK76" s="1"/>
      <c r="CTL76" s="1"/>
      <c r="CTM76" s="1"/>
      <c r="CTN76" s="1"/>
      <c r="CTO76" s="1"/>
      <c r="CTP76" s="1"/>
      <c r="CTQ76" s="1"/>
      <c r="CTR76" s="1"/>
      <c r="CTS76" s="1"/>
      <c r="CTT76" s="1"/>
      <c r="CTU76" s="1"/>
      <c r="CTV76" s="1"/>
      <c r="CTW76" s="1"/>
      <c r="CTX76" s="1"/>
      <c r="CTY76" s="1"/>
      <c r="CTZ76" s="1"/>
      <c r="CUA76" s="1"/>
      <c r="CUB76" s="1"/>
      <c r="CUC76" s="1"/>
      <c r="CUD76" s="1"/>
      <c r="CUE76" s="1"/>
      <c r="CUF76" s="1"/>
      <c r="CUG76" s="1"/>
      <c r="CUH76" s="1"/>
      <c r="CUI76" s="1"/>
      <c r="CUJ76" s="1"/>
      <c r="CUK76" s="1"/>
      <c r="CUL76" s="1"/>
      <c r="CUM76" s="1"/>
      <c r="CUN76" s="1"/>
      <c r="CUO76" s="1"/>
      <c r="CUP76" s="1"/>
      <c r="CUQ76" s="1"/>
      <c r="CUR76" s="1"/>
      <c r="CUS76" s="1"/>
      <c r="CUT76" s="1"/>
      <c r="CUU76" s="1"/>
      <c r="CUV76" s="1"/>
      <c r="CUW76" s="1"/>
      <c r="CUX76" s="1"/>
      <c r="CUY76" s="1"/>
      <c r="CUZ76" s="1"/>
      <c r="CVA76" s="1"/>
      <c r="CVB76" s="1"/>
      <c r="CVC76" s="1"/>
      <c r="CVD76" s="1"/>
      <c r="CVE76" s="1"/>
      <c r="CVF76" s="1"/>
      <c r="CVG76" s="1"/>
      <c r="CVH76" s="1"/>
      <c r="CVI76" s="1"/>
      <c r="CVJ76" s="1"/>
      <c r="CVK76" s="1"/>
      <c r="CVL76" s="1"/>
      <c r="CVM76" s="1"/>
      <c r="CVN76" s="1"/>
      <c r="CVO76" s="1"/>
      <c r="CVP76" s="1"/>
      <c r="CVQ76" s="1"/>
      <c r="CVR76" s="1"/>
      <c r="CVS76" s="1"/>
      <c r="CVT76" s="1"/>
      <c r="CVU76" s="1"/>
      <c r="CVV76" s="1"/>
      <c r="CVW76" s="1"/>
      <c r="CVX76" s="1"/>
      <c r="CVY76" s="1"/>
      <c r="CVZ76" s="1"/>
      <c r="CWA76" s="1"/>
      <c r="CWB76" s="1"/>
      <c r="CWC76" s="1"/>
      <c r="CWD76" s="1"/>
      <c r="CWE76" s="1"/>
      <c r="CWF76" s="1"/>
      <c r="CWG76" s="1"/>
      <c r="CWH76" s="1"/>
      <c r="CWI76" s="1"/>
      <c r="CWJ76" s="1"/>
      <c r="CWK76" s="1"/>
      <c r="CWL76" s="1"/>
      <c r="CWM76" s="1"/>
      <c r="CWN76" s="1"/>
      <c r="CWO76" s="1"/>
      <c r="CWP76" s="1"/>
      <c r="CWQ76" s="1"/>
      <c r="CWR76" s="1"/>
      <c r="CWS76" s="1"/>
      <c r="CWT76" s="1"/>
      <c r="CWU76" s="1"/>
      <c r="CWV76" s="1"/>
      <c r="CWW76" s="1"/>
      <c r="CWX76" s="1"/>
      <c r="CWY76" s="1"/>
      <c r="CWZ76" s="1"/>
      <c r="CXA76" s="1"/>
      <c r="CXB76" s="1"/>
      <c r="CXC76" s="1"/>
      <c r="CXD76" s="1"/>
      <c r="CXE76" s="1"/>
      <c r="CXF76" s="1"/>
      <c r="CXG76" s="1"/>
      <c r="CXH76" s="1"/>
      <c r="CXI76" s="1"/>
      <c r="CXJ76" s="1"/>
      <c r="CXK76" s="1"/>
      <c r="CXL76" s="1"/>
      <c r="CXM76" s="1"/>
      <c r="CXN76" s="1"/>
      <c r="CXO76" s="1"/>
      <c r="CXP76" s="1"/>
      <c r="CXQ76" s="1"/>
      <c r="CXR76" s="1"/>
      <c r="CXS76" s="1"/>
      <c r="CXT76" s="1"/>
      <c r="CXU76" s="1"/>
      <c r="CXV76" s="1"/>
      <c r="CXW76" s="1"/>
      <c r="CXX76" s="1"/>
      <c r="CXY76" s="1"/>
      <c r="CXZ76" s="1"/>
      <c r="CYA76" s="1"/>
      <c r="CYB76" s="1"/>
      <c r="CYC76" s="1"/>
      <c r="CYD76" s="1"/>
      <c r="CYE76" s="1"/>
      <c r="CYF76" s="1"/>
      <c r="CYG76" s="1"/>
      <c r="CYH76" s="1"/>
      <c r="CYI76" s="1"/>
      <c r="CYJ76" s="1"/>
      <c r="CYK76" s="1"/>
      <c r="CYL76" s="1"/>
      <c r="CYM76" s="1"/>
      <c r="CYN76" s="1"/>
      <c r="CYO76" s="1"/>
      <c r="CYP76" s="1"/>
      <c r="CYQ76" s="1"/>
      <c r="CYR76" s="1"/>
      <c r="CYS76" s="1"/>
      <c r="CYT76" s="1"/>
      <c r="CYU76" s="1"/>
      <c r="CYV76" s="1"/>
      <c r="CYW76" s="1"/>
      <c r="CYX76" s="1"/>
      <c r="CYY76" s="1"/>
      <c r="CYZ76" s="1"/>
      <c r="CZA76" s="1"/>
      <c r="CZB76" s="1"/>
      <c r="CZC76" s="1"/>
      <c r="CZD76" s="1"/>
      <c r="CZE76" s="1"/>
      <c r="CZF76" s="1"/>
      <c r="CZG76" s="1"/>
      <c r="CZH76" s="1"/>
      <c r="CZI76" s="1"/>
      <c r="CZJ76" s="1"/>
      <c r="CZK76" s="1"/>
      <c r="CZL76" s="1"/>
      <c r="CZM76" s="1"/>
      <c r="CZN76" s="1"/>
      <c r="CZO76" s="1"/>
      <c r="CZP76" s="1"/>
      <c r="CZQ76" s="1"/>
      <c r="CZR76" s="1"/>
      <c r="CZS76" s="1"/>
      <c r="CZT76" s="1"/>
      <c r="CZU76" s="1"/>
      <c r="CZV76" s="1"/>
      <c r="CZW76" s="1"/>
      <c r="CZX76" s="1"/>
      <c r="CZY76" s="1"/>
      <c r="CZZ76" s="1"/>
      <c r="DAA76" s="1"/>
      <c r="DAB76" s="1"/>
      <c r="DAC76" s="1"/>
      <c r="DAD76" s="1"/>
      <c r="DAE76" s="1"/>
      <c r="DAF76" s="1"/>
      <c r="DAG76" s="1"/>
      <c r="DAH76" s="1"/>
      <c r="DAI76" s="1"/>
      <c r="DAJ76" s="1"/>
      <c r="DAK76" s="1"/>
      <c r="DAL76" s="1"/>
      <c r="DAM76" s="1"/>
      <c r="DAN76" s="1"/>
      <c r="DAO76" s="1"/>
      <c r="DAP76" s="1"/>
      <c r="DAQ76" s="1"/>
      <c r="DAR76" s="1"/>
      <c r="DAS76" s="1"/>
      <c r="DAT76" s="1"/>
      <c r="DAU76" s="1"/>
      <c r="DAV76" s="1"/>
      <c r="DAW76" s="1"/>
      <c r="DAX76" s="1"/>
      <c r="DAY76" s="1"/>
      <c r="DAZ76" s="1"/>
      <c r="DBA76" s="1"/>
      <c r="DBB76" s="1"/>
      <c r="DBC76" s="1"/>
      <c r="DBD76" s="1"/>
      <c r="DBE76" s="1"/>
      <c r="DBF76" s="1"/>
      <c r="DBG76" s="1"/>
      <c r="DBH76" s="1"/>
      <c r="DBI76" s="1"/>
      <c r="DBJ76" s="1"/>
      <c r="DBK76" s="1"/>
      <c r="DBL76" s="1"/>
      <c r="DBM76" s="1"/>
      <c r="DBN76" s="1"/>
      <c r="DBO76" s="1"/>
      <c r="DBP76" s="1"/>
      <c r="DBQ76" s="1"/>
      <c r="DBR76" s="1"/>
      <c r="DBS76" s="1"/>
      <c r="DBT76" s="1"/>
      <c r="DBU76" s="1"/>
      <c r="DBV76" s="1"/>
      <c r="DBW76" s="1"/>
      <c r="DBX76" s="1"/>
      <c r="DBY76" s="1"/>
      <c r="DBZ76" s="1"/>
      <c r="DCA76" s="1"/>
      <c r="DCB76" s="1"/>
      <c r="DCC76" s="1"/>
      <c r="DCD76" s="1"/>
      <c r="DCE76" s="1"/>
      <c r="DCF76" s="1"/>
      <c r="DCG76" s="1"/>
      <c r="DCH76" s="1"/>
      <c r="DCI76" s="1"/>
      <c r="DCJ76" s="1"/>
      <c r="DCK76" s="1"/>
      <c r="DCL76" s="1"/>
      <c r="DCM76" s="1"/>
      <c r="DCN76" s="1"/>
      <c r="DCO76" s="1"/>
      <c r="DCP76" s="1"/>
      <c r="DCQ76" s="1"/>
      <c r="DCR76" s="1"/>
      <c r="DCS76" s="1"/>
      <c r="DCT76" s="1"/>
      <c r="DCU76" s="1"/>
      <c r="DCV76" s="1"/>
      <c r="DCW76" s="1"/>
      <c r="DCX76" s="1"/>
      <c r="DCY76" s="1"/>
      <c r="DCZ76" s="1"/>
      <c r="DDA76" s="1"/>
      <c r="DDB76" s="1"/>
      <c r="DDC76" s="1"/>
      <c r="DDD76" s="1"/>
      <c r="DDE76" s="1"/>
      <c r="DDF76" s="1"/>
      <c r="DDG76" s="1"/>
      <c r="DDH76" s="1"/>
      <c r="DDI76" s="1"/>
      <c r="DDJ76" s="1"/>
      <c r="DDK76" s="1"/>
      <c r="DDL76" s="1"/>
      <c r="DDM76" s="1"/>
      <c r="DDN76" s="1"/>
      <c r="DDO76" s="1"/>
      <c r="DDP76" s="1"/>
      <c r="DDQ76" s="1"/>
      <c r="DDR76" s="1"/>
      <c r="DDS76" s="1"/>
      <c r="DDT76" s="1"/>
      <c r="DDU76" s="1"/>
      <c r="DDV76" s="1"/>
      <c r="DDW76" s="1"/>
      <c r="DDX76" s="1"/>
      <c r="DDY76" s="1"/>
      <c r="DDZ76" s="1"/>
      <c r="DEA76" s="1"/>
      <c r="DEB76" s="1"/>
      <c r="DEC76" s="1"/>
      <c r="DED76" s="1"/>
      <c r="DEE76" s="1"/>
      <c r="DEF76" s="1"/>
      <c r="DEG76" s="1"/>
      <c r="DEH76" s="1"/>
      <c r="DEI76" s="1"/>
      <c r="DEJ76" s="1"/>
      <c r="DEK76" s="1"/>
      <c r="DEL76" s="1"/>
      <c r="DEM76" s="1"/>
      <c r="DEN76" s="1"/>
      <c r="DEO76" s="1"/>
      <c r="DEP76" s="1"/>
      <c r="DEQ76" s="1"/>
      <c r="DER76" s="1"/>
      <c r="DES76" s="1"/>
      <c r="DET76" s="1"/>
      <c r="DEU76" s="1"/>
      <c r="DEV76" s="1"/>
      <c r="DEW76" s="1"/>
      <c r="DEX76" s="1"/>
      <c r="DEY76" s="1"/>
      <c r="DEZ76" s="1"/>
      <c r="DFA76" s="1"/>
      <c r="DFB76" s="1"/>
      <c r="DFC76" s="1"/>
      <c r="DFD76" s="1"/>
      <c r="DFE76" s="1"/>
      <c r="DFF76" s="1"/>
      <c r="DFG76" s="1"/>
      <c r="DFH76" s="1"/>
      <c r="DFI76" s="1"/>
      <c r="DFJ76" s="1"/>
      <c r="DFK76" s="1"/>
      <c r="DFL76" s="1"/>
      <c r="DFM76" s="1"/>
      <c r="DFN76" s="1"/>
      <c r="DFO76" s="1"/>
      <c r="DFP76" s="1"/>
      <c r="DFQ76" s="1"/>
      <c r="DFR76" s="1"/>
      <c r="DFS76" s="1"/>
      <c r="DFT76" s="1"/>
      <c r="DFU76" s="1"/>
      <c r="DFV76" s="1"/>
      <c r="DFW76" s="1"/>
      <c r="DFX76" s="1"/>
      <c r="DFY76" s="1"/>
      <c r="DFZ76" s="1"/>
      <c r="DGA76" s="1"/>
      <c r="DGB76" s="1"/>
      <c r="DGC76" s="1"/>
      <c r="DGD76" s="1"/>
      <c r="DGE76" s="1"/>
      <c r="DGF76" s="1"/>
      <c r="DGG76" s="1"/>
      <c r="DGH76" s="1"/>
      <c r="DGI76" s="1"/>
      <c r="DGJ76" s="1"/>
      <c r="DGK76" s="1"/>
      <c r="DGL76" s="1"/>
      <c r="DGM76" s="1"/>
      <c r="DGN76" s="1"/>
      <c r="DGO76" s="1"/>
      <c r="DGP76" s="1"/>
      <c r="DGQ76" s="1"/>
      <c r="DGR76" s="1"/>
      <c r="DGS76" s="1"/>
      <c r="DGT76" s="1"/>
      <c r="DGU76" s="1"/>
      <c r="DGV76" s="1"/>
      <c r="DGW76" s="1"/>
      <c r="DGX76" s="1"/>
      <c r="DGY76" s="1"/>
      <c r="DGZ76" s="1"/>
      <c r="DHA76" s="1"/>
      <c r="DHB76" s="1"/>
      <c r="DHC76" s="1"/>
      <c r="DHD76" s="1"/>
      <c r="DHE76" s="1"/>
      <c r="DHF76" s="1"/>
      <c r="DHG76" s="1"/>
      <c r="DHH76" s="1"/>
      <c r="DHI76" s="1"/>
      <c r="DHJ76" s="1"/>
      <c r="DHK76" s="1"/>
      <c r="DHL76" s="1"/>
      <c r="DHM76" s="1"/>
      <c r="DHN76" s="1"/>
      <c r="DHO76" s="1"/>
      <c r="DHP76" s="1"/>
      <c r="DHQ76" s="1"/>
      <c r="DHR76" s="1"/>
      <c r="DHS76" s="1"/>
      <c r="DHT76" s="1"/>
      <c r="DHU76" s="1"/>
      <c r="DHV76" s="1"/>
      <c r="DHW76" s="1"/>
      <c r="DHX76" s="1"/>
      <c r="DHY76" s="1"/>
      <c r="DHZ76" s="1"/>
      <c r="DIA76" s="1"/>
      <c r="DIB76" s="1"/>
      <c r="DIC76" s="1"/>
      <c r="DID76" s="1"/>
      <c r="DIE76" s="1"/>
      <c r="DIF76" s="1"/>
      <c r="DIG76" s="1"/>
      <c r="DIH76" s="1"/>
      <c r="DII76" s="1"/>
      <c r="DIJ76" s="1"/>
      <c r="DIK76" s="1"/>
      <c r="DIL76" s="1"/>
      <c r="DIM76" s="1"/>
      <c r="DIN76" s="1"/>
      <c r="DIO76" s="1"/>
      <c r="DIP76" s="1"/>
      <c r="DIQ76" s="1"/>
      <c r="DIR76" s="1"/>
      <c r="DIS76" s="1"/>
      <c r="DIT76" s="1"/>
      <c r="DIU76" s="1"/>
      <c r="DIV76" s="1"/>
      <c r="DIW76" s="1"/>
      <c r="DIX76" s="1"/>
      <c r="DIY76" s="1"/>
      <c r="DIZ76" s="1"/>
      <c r="DJA76" s="1"/>
      <c r="DJB76" s="1"/>
      <c r="DJC76" s="1"/>
      <c r="DJD76" s="1"/>
      <c r="DJE76" s="1"/>
      <c r="DJF76" s="1"/>
      <c r="DJG76" s="1"/>
      <c r="DJH76" s="1"/>
      <c r="DJI76" s="1"/>
      <c r="DJJ76" s="1"/>
      <c r="DJK76" s="1"/>
      <c r="DJL76" s="1"/>
      <c r="DJM76" s="1"/>
      <c r="DJN76" s="1"/>
      <c r="DJO76" s="1"/>
      <c r="DJP76" s="1"/>
      <c r="DJQ76" s="1"/>
      <c r="DJR76" s="1"/>
      <c r="DJS76" s="1"/>
      <c r="DJT76" s="1"/>
      <c r="DJU76" s="1"/>
      <c r="DJV76" s="1"/>
      <c r="DJW76" s="1"/>
      <c r="DJX76" s="1"/>
      <c r="DJY76" s="1"/>
      <c r="DJZ76" s="1"/>
      <c r="DKA76" s="1"/>
      <c r="DKB76" s="1"/>
      <c r="DKC76" s="1"/>
      <c r="DKD76" s="1"/>
      <c r="DKE76" s="1"/>
      <c r="DKF76" s="1"/>
      <c r="DKG76" s="1"/>
      <c r="DKH76" s="1"/>
      <c r="DKI76" s="1"/>
      <c r="DKJ76" s="1"/>
      <c r="DKK76" s="1"/>
      <c r="DKL76" s="1"/>
      <c r="DKM76" s="1"/>
      <c r="DKN76" s="1"/>
      <c r="DKO76" s="1"/>
      <c r="DKP76" s="1"/>
      <c r="DKQ76" s="1"/>
      <c r="DKR76" s="1"/>
      <c r="DKS76" s="1"/>
      <c r="DKT76" s="1"/>
      <c r="DKU76" s="1"/>
      <c r="DKV76" s="1"/>
      <c r="DKW76" s="1"/>
      <c r="DKX76" s="1"/>
      <c r="DKY76" s="1"/>
      <c r="DKZ76" s="1"/>
      <c r="DLA76" s="1"/>
      <c r="DLB76" s="1"/>
      <c r="DLC76" s="1"/>
      <c r="DLD76" s="1"/>
      <c r="DLE76" s="1"/>
      <c r="DLF76" s="1"/>
      <c r="DLG76" s="1"/>
      <c r="DLH76" s="1"/>
      <c r="DLI76" s="1"/>
      <c r="DLJ76" s="1"/>
      <c r="DLK76" s="1"/>
      <c r="DLL76" s="1"/>
      <c r="DLM76" s="1"/>
      <c r="DLN76" s="1"/>
      <c r="DLO76" s="1"/>
      <c r="DLP76" s="1"/>
      <c r="DLQ76" s="1"/>
      <c r="DLR76" s="1"/>
      <c r="DLS76" s="1"/>
      <c r="DLT76" s="1"/>
      <c r="DLU76" s="1"/>
      <c r="DLV76" s="1"/>
      <c r="DLW76" s="1"/>
      <c r="DLX76" s="1"/>
      <c r="DLY76" s="1"/>
      <c r="DLZ76" s="1"/>
      <c r="DMA76" s="1"/>
      <c r="DMB76" s="1"/>
      <c r="DMC76" s="1"/>
      <c r="DMD76" s="1"/>
      <c r="DME76" s="1"/>
      <c r="DMF76" s="1"/>
      <c r="DMG76" s="1"/>
      <c r="DMH76" s="1"/>
      <c r="DMI76" s="1"/>
      <c r="DMJ76" s="1"/>
      <c r="DMK76" s="1"/>
      <c r="DML76" s="1"/>
      <c r="DMM76" s="1"/>
      <c r="DMN76" s="1"/>
      <c r="DMO76" s="1"/>
      <c r="DMP76" s="1"/>
      <c r="DMQ76" s="1"/>
      <c r="DMR76" s="1"/>
      <c r="DMS76" s="1"/>
      <c r="DMT76" s="1"/>
      <c r="DMU76" s="1"/>
      <c r="DMV76" s="1"/>
      <c r="DMW76" s="1"/>
      <c r="DMX76" s="1"/>
      <c r="DMY76" s="1"/>
      <c r="DMZ76" s="1"/>
      <c r="DNA76" s="1"/>
      <c r="DNB76" s="1"/>
      <c r="DNC76" s="1"/>
      <c r="DND76" s="1"/>
      <c r="DNE76" s="1"/>
      <c r="DNF76" s="1"/>
      <c r="DNG76" s="1"/>
      <c r="DNH76" s="1"/>
      <c r="DNI76" s="1"/>
      <c r="DNJ76" s="1"/>
      <c r="DNK76" s="1"/>
      <c r="DNL76" s="1"/>
      <c r="DNM76" s="1"/>
      <c r="DNN76" s="1"/>
      <c r="DNO76" s="1"/>
      <c r="DNP76" s="1"/>
      <c r="DNQ76" s="1"/>
      <c r="DNR76" s="1"/>
      <c r="DNS76" s="1"/>
      <c r="DNT76" s="1"/>
      <c r="DNU76" s="1"/>
      <c r="DNV76" s="1"/>
      <c r="DNW76" s="1"/>
      <c r="DNX76" s="1"/>
      <c r="DNY76" s="1"/>
      <c r="DNZ76" s="1"/>
      <c r="DOA76" s="1"/>
      <c r="DOB76" s="1"/>
      <c r="DOC76" s="1"/>
      <c r="DOD76" s="1"/>
      <c r="DOE76" s="1"/>
      <c r="DOF76" s="1"/>
      <c r="DOG76" s="1"/>
      <c r="DOH76" s="1"/>
      <c r="DOI76" s="1"/>
      <c r="DOJ76" s="1"/>
      <c r="DOK76" s="1"/>
      <c r="DOL76" s="1"/>
      <c r="DOM76" s="1"/>
      <c r="DON76" s="1"/>
      <c r="DOO76" s="1"/>
      <c r="DOP76" s="1"/>
      <c r="DOQ76" s="1"/>
      <c r="DOR76" s="1"/>
      <c r="DOS76" s="1"/>
      <c r="DOT76" s="1"/>
      <c r="DOU76" s="1"/>
      <c r="DOV76" s="1"/>
      <c r="DOW76" s="1"/>
      <c r="DOX76" s="1"/>
      <c r="DOY76" s="1"/>
      <c r="DOZ76" s="1"/>
      <c r="DPA76" s="1"/>
      <c r="DPB76" s="1"/>
      <c r="DPC76" s="1"/>
      <c r="DPD76" s="1"/>
      <c r="DPE76" s="1"/>
      <c r="DPF76" s="1"/>
      <c r="DPG76" s="1"/>
      <c r="DPH76" s="1"/>
      <c r="DPI76" s="1"/>
      <c r="DPJ76" s="1"/>
      <c r="DPK76" s="1"/>
      <c r="DPL76" s="1"/>
      <c r="DPM76" s="1"/>
      <c r="DPN76" s="1"/>
      <c r="DPO76" s="1"/>
      <c r="DPP76" s="1"/>
      <c r="DPQ76" s="1"/>
      <c r="DPR76" s="1"/>
      <c r="DPS76" s="1"/>
      <c r="DPT76" s="1"/>
      <c r="DPU76" s="1"/>
      <c r="DPV76" s="1"/>
      <c r="DPW76" s="1"/>
      <c r="DPX76" s="1"/>
      <c r="DPY76" s="1"/>
      <c r="DPZ76" s="1"/>
      <c r="DQA76" s="1"/>
      <c r="DQB76" s="1"/>
      <c r="DQC76" s="1"/>
      <c r="DQD76" s="1"/>
      <c r="DQE76" s="1"/>
      <c r="DQF76" s="1"/>
      <c r="DQG76" s="1"/>
      <c r="DQH76" s="1"/>
      <c r="DQI76" s="1"/>
      <c r="DQJ76" s="1"/>
      <c r="DQK76" s="1"/>
      <c r="DQL76" s="1"/>
      <c r="DQM76" s="1"/>
      <c r="DQN76" s="1"/>
      <c r="DQO76" s="1"/>
      <c r="DQP76" s="1"/>
      <c r="DQQ76" s="1"/>
      <c r="DQR76" s="1"/>
      <c r="DQS76" s="1"/>
      <c r="DQT76" s="1"/>
      <c r="DQU76" s="1"/>
      <c r="DQV76" s="1"/>
      <c r="DQW76" s="1"/>
      <c r="DQX76" s="1"/>
      <c r="DQY76" s="1"/>
      <c r="DQZ76" s="1"/>
      <c r="DRA76" s="1"/>
      <c r="DRB76" s="1"/>
      <c r="DRC76" s="1"/>
      <c r="DRD76" s="1"/>
      <c r="DRE76" s="1"/>
      <c r="DRF76" s="1"/>
      <c r="DRG76" s="1"/>
      <c r="DRH76" s="1"/>
      <c r="DRI76" s="1"/>
      <c r="DRJ76" s="1"/>
      <c r="DRK76" s="1"/>
      <c r="DRL76" s="1"/>
      <c r="DRM76" s="1"/>
      <c r="DRN76" s="1"/>
      <c r="DRO76" s="1"/>
      <c r="DRP76" s="1"/>
      <c r="DRQ76" s="1"/>
      <c r="DRR76" s="1"/>
      <c r="DRS76" s="1"/>
      <c r="DRT76" s="1"/>
      <c r="DRU76" s="1"/>
      <c r="DRV76" s="1"/>
      <c r="DRW76" s="1"/>
      <c r="DRX76" s="1"/>
      <c r="DRY76" s="1"/>
      <c r="DRZ76" s="1"/>
      <c r="DSA76" s="1"/>
      <c r="DSB76" s="1"/>
      <c r="DSC76" s="1"/>
      <c r="DSD76" s="1"/>
      <c r="DSE76" s="1"/>
      <c r="DSF76" s="1"/>
      <c r="DSG76" s="1"/>
      <c r="DSH76" s="1"/>
      <c r="DSI76" s="1"/>
      <c r="DSJ76" s="1"/>
      <c r="DSK76" s="1"/>
      <c r="DSL76" s="1"/>
      <c r="DSM76" s="1"/>
      <c r="DSN76" s="1"/>
      <c r="DSO76" s="1"/>
      <c r="DSP76" s="1"/>
      <c r="DSQ76" s="1"/>
      <c r="DSR76" s="1"/>
      <c r="DSS76" s="1"/>
      <c r="DST76" s="1"/>
      <c r="DSU76" s="1"/>
      <c r="DSV76" s="1"/>
      <c r="DSW76" s="1"/>
      <c r="DSX76" s="1"/>
      <c r="DSY76" s="1"/>
      <c r="DSZ76" s="1"/>
      <c r="DTA76" s="1"/>
      <c r="DTB76" s="1"/>
      <c r="DTC76" s="1"/>
      <c r="DTD76" s="1"/>
      <c r="DTE76" s="1"/>
      <c r="DTF76" s="1"/>
      <c r="DTG76" s="1"/>
      <c r="DTH76" s="1"/>
      <c r="DTI76" s="1"/>
      <c r="DTJ76" s="1"/>
      <c r="DTK76" s="1"/>
      <c r="DTL76" s="1"/>
      <c r="DTM76" s="1"/>
      <c r="DTN76" s="1"/>
      <c r="DTO76" s="1"/>
      <c r="DTP76" s="1"/>
      <c r="DTQ76" s="1"/>
      <c r="DTR76" s="1"/>
      <c r="DTS76" s="1"/>
      <c r="DTT76" s="1"/>
      <c r="DTU76" s="1"/>
      <c r="DTV76" s="1"/>
      <c r="DTW76" s="1"/>
      <c r="DTX76" s="1"/>
      <c r="DTY76" s="1"/>
      <c r="DTZ76" s="1"/>
      <c r="DUA76" s="1"/>
      <c r="DUB76" s="1"/>
      <c r="DUC76" s="1"/>
      <c r="DUD76" s="1"/>
      <c r="DUE76" s="1"/>
      <c r="DUF76" s="1"/>
      <c r="DUG76" s="1"/>
      <c r="DUH76" s="1"/>
      <c r="DUI76" s="1"/>
      <c r="DUJ76" s="1"/>
      <c r="DUK76" s="1"/>
      <c r="DUL76" s="1"/>
      <c r="DUM76" s="1"/>
      <c r="DUN76" s="1"/>
      <c r="DUO76" s="1"/>
      <c r="DUP76" s="1"/>
      <c r="DUQ76" s="1"/>
      <c r="DUR76" s="1"/>
      <c r="DUS76" s="1"/>
      <c r="DUT76" s="1"/>
      <c r="DUU76" s="1"/>
      <c r="DUV76" s="1"/>
      <c r="DUW76" s="1"/>
      <c r="DUX76" s="1"/>
      <c r="DUY76" s="1"/>
      <c r="DUZ76" s="1"/>
      <c r="DVA76" s="1"/>
      <c r="DVB76" s="1"/>
      <c r="DVC76" s="1"/>
      <c r="DVD76" s="1"/>
      <c r="DVE76" s="1"/>
      <c r="DVF76" s="1"/>
      <c r="DVG76" s="1"/>
      <c r="DVH76" s="1"/>
      <c r="DVI76" s="1"/>
      <c r="DVJ76" s="1"/>
      <c r="DVK76" s="1"/>
      <c r="DVL76" s="1"/>
      <c r="DVM76" s="1"/>
      <c r="DVN76" s="1"/>
      <c r="DVO76" s="1"/>
      <c r="DVP76" s="1"/>
      <c r="DVQ76" s="1"/>
      <c r="DVR76" s="1"/>
      <c r="DVS76" s="1"/>
      <c r="DVT76" s="1"/>
      <c r="DVU76" s="1"/>
      <c r="DVV76" s="1"/>
      <c r="DVW76" s="1"/>
      <c r="DVX76" s="1"/>
      <c r="DVY76" s="1"/>
      <c r="DVZ76" s="1"/>
      <c r="DWA76" s="1"/>
      <c r="DWB76" s="1"/>
      <c r="DWC76" s="1"/>
      <c r="DWD76" s="1"/>
      <c r="DWE76" s="1"/>
      <c r="DWF76" s="1"/>
      <c r="DWG76" s="1"/>
      <c r="DWH76" s="1"/>
      <c r="DWI76" s="1"/>
      <c r="DWJ76" s="1"/>
      <c r="DWK76" s="1"/>
      <c r="DWL76" s="1"/>
      <c r="DWM76" s="1"/>
      <c r="DWN76" s="1"/>
      <c r="DWO76" s="1"/>
      <c r="DWP76" s="1"/>
      <c r="DWQ76" s="1"/>
      <c r="DWR76" s="1"/>
      <c r="DWS76" s="1"/>
      <c r="DWT76" s="1"/>
      <c r="DWU76" s="1"/>
      <c r="DWV76" s="1"/>
      <c r="DWW76" s="1"/>
      <c r="DWX76" s="1"/>
      <c r="DWY76" s="1"/>
      <c r="DWZ76" s="1"/>
      <c r="DXA76" s="1"/>
      <c r="DXB76" s="1"/>
      <c r="DXC76" s="1"/>
      <c r="DXD76" s="1"/>
      <c r="DXE76" s="1"/>
      <c r="DXF76" s="1"/>
      <c r="DXG76" s="1"/>
      <c r="DXH76" s="1"/>
      <c r="DXI76" s="1"/>
      <c r="DXJ76" s="1"/>
      <c r="DXK76" s="1"/>
      <c r="DXL76" s="1"/>
      <c r="DXM76" s="1"/>
      <c r="DXN76" s="1"/>
      <c r="DXO76" s="1"/>
      <c r="DXP76" s="1"/>
      <c r="DXQ76" s="1"/>
      <c r="DXR76" s="1"/>
      <c r="DXS76" s="1"/>
      <c r="DXT76" s="1"/>
      <c r="DXU76" s="1"/>
      <c r="DXV76" s="1"/>
      <c r="DXW76" s="1"/>
      <c r="DXX76" s="1"/>
      <c r="DXY76" s="1"/>
      <c r="DXZ76" s="1"/>
      <c r="DYA76" s="1"/>
      <c r="DYB76" s="1"/>
      <c r="DYC76" s="1"/>
      <c r="DYD76" s="1"/>
      <c r="DYE76" s="1"/>
      <c r="DYF76" s="1"/>
      <c r="DYG76" s="1"/>
      <c r="DYH76" s="1"/>
      <c r="DYI76" s="1"/>
      <c r="DYJ76" s="1"/>
      <c r="DYK76" s="1"/>
      <c r="DYL76" s="1"/>
      <c r="DYM76" s="1"/>
      <c r="DYN76" s="1"/>
      <c r="DYO76" s="1"/>
      <c r="DYP76" s="1"/>
      <c r="DYQ76" s="1"/>
      <c r="DYR76" s="1"/>
      <c r="DYS76" s="1"/>
      <c r="DYT76" s="1"/>
      <c r="DYU76" s="1"/>
      <c r="DYV76" s="1"/>
      <c r="DYW76" s="1"/>
      <c r="DYX76" s="1"/>
      <c r="DYY76" s="1"/>
      <c r="DYZ76" s="1"/>
      <c r="DZA76" s="1"/>
      <c r="DZB76" s="1"/>
      <c r="DZC76" s="1"/>
      <c r="DZD76" s="1"/>
      <c r="DZE76" s="1"/>
      <c r="DZF76" s="1"/>
      <c r="DZG76" s="1"/>
      <c r="DZH76" s="1"/>
      <c r="DZI76" s="1"/>
      <c r="DZJ76" s="1"/>
      <c r="DZK76" s="1"/>
      <c r="DZL76" s="1"/>
      <c r="DZM76" s="1"/>
      <c r="DZN76" s="1"/>
      <c r="DZO76" s="1"/>
      <c r="DZP76" s="1"/>
      <c r="DZQ76" s="1"/>
      <c r="DZR76" s="1"/>
      <c r="DZS76" s="1"/>
      <c r="DZT76" s="1"/>
      <c r="DZU76" s="1"/>
      <c r="DZV76" s="1"/>
      <c r="DZW76" s="1"/>
      <c r="DZX76" s="1"/>
      <c r="DZY76" s="1"/>
      <c r="DZZ76" s="1"/>
      <c r="EAA76" s="1"/>
      <c r="EAB76" s="1"/>
      <c r="EAC76" s="1"/>
      <c r="EAD76" s="1"/>
      <c r="EAE76" s="1"/>
      <c r="EAF76" s="1"/>
      <c r="EAG76" s="1"/>
      <c r="EAH76" s="1"/>
      <c r="EAI76" s="1"/>
      <c r="EAJ76" s="1"/>
      <c r="EAK76" s="1"/>
      <c r="EAL76" s="1"/>
      <c r="EAM76" s="1"/>
      <c r="EAN76" s="1"/>
      <c r="EAO76" s="1"/>
      <c r="EAP76" s="1"/>
      <c r="EAQ76" s="1"/>
      <c r="EAR76" s="1"/>
      <c r="EAS76" s="1"/>
      <c r="EAT76" s="1"/>
      <c r="EAU76" s="1"/>
      <c r="EAV76" s="1"/>
      <c r="EAW76" s="1"/>
      <c r="EAX76" s="1"/>
      <c r="EAY76" s="1"/>
      <c r="EAZ76" s="1"/>
      <c r="EBA76" s="1"/>
      <c r="EBB76" s="1"/>
      <c r="EBC76" s="1"/>
      <c r="EBD76" s="1"/>
      <c r="EBE76" s="1"/>
      <c r="EBF76" s="1"/>
      <c r="EBG76" s="1"/>
      <c r="EBH76" s="1"/>
      <c r="EBI76" s="1"/>
      <c r="EBJ76" s="1"/>
      <c r="EBK76" s="1"/>
      <c r="EBL76" s="1"/>
      <c r="EBM76" s="1"/>
      <c r="EBN76" s="1"/>
      <c r="EBO76" s="1"/>
      <c r="EBP76" s="1"/>
      <c r="EBQ76" s="1"/>
      <c r="EBR76" s="1"/>
      <c r="EBS76" s="1"/>
      <c r="EBT76" s="1"/>
      <c r="EBU76" s="1"/>
      <c r="EBV76" s="1"/>
      <c r="EBW76" s="1"/>
      <c r="EBX76" s="1"/>
      <c r="EBY76" s="1"/>
      <c r="EBZ76" s="1"/>
      <c r="ECA76" s="1"/>
      <c r="ECB76" s="1"/>
      <c r="ECC76" s="1"/>
      <c r="ECD76" s="1"/>
      <c r="ECE76" s="1"/>
      <c r="ECF76" s="1"/>
      <c r="ECG76" s="1"/>
      <c r="ECH76" s="1"/>
      <c r="ECI76" s="1"/>
      <c r="ECJ76" s="1"/>
      <c r="ECK76" s="1"/>
      <c r="ECL76" s="1"/>
      <c r="ECM76" s="1"/>
      <c r="ECN76" s="1"/>
      <c r="ECO76" s="1"/>
      <c r="ECP76" s="1"/>
      <c r="ECQ76" s="1"/>
      <c r="ECR76" s="1"/>
      <c r="ECS76" s="1"/>
      <c r="ECT76" s="1"/>
      <c r="ECU76" s="1"/>
      <c r="ECV76" s="1"/>
      <c r="ECW76" s="1"/>
      <c r="ECX76" s="1"/>
      <c r="ECY76" s="1"/>
      <c r="ECZ76" s="1"/>
      <c r="EDA76" s="1"/>
      <c r="EDB76" s="1"/>
      <c r="EDC76" s="1"/>
      <c r="EDD76" s="1"/>
      <c r="EDE76" s="1"/>
      <c r="EDF76" s="1"/>
      <c r="EDG76" s="1"/>
      <c r="EDH76" s="1"/>
      <c r="EDI76" s="1"/>
      <c r="EDJ76" s="1"/>
      <c r="EDK76" s="1"/>
      <c r="EDL76" s="1"/>
      <c r="EDM76" s="1"/>
      <c r="EDN76" s="1"/>
      <c r="EDO76" s="1"/>
      <c r="EDP76" s="1"/>
      <c r="EDQ76" s="1"/>
      <c r="EDR76" s="1"/>
      <c r="EDS76" s="1"/>
      <c r="EDT76" s="1"/>
      <c r="EDU76" s="1"/>
      <c r="EDV76" s="1"/>
      <c r="EDW76" s="1"/>
      <c r="EDX76" s="1"/>
      <c r="EDY76" s="1"/>
      <c r="EDZ76" s="1"/>
      <c r="EEA76" s="1"/>
      <c r="EEB76" s="1"/>
      <c r="EEC76" s="1"/>
      <c r="EED76" s="1"/>
      <c r="EEE76" s="1"/>
      <c r="EEF76" s="1"/>
      <c r="EEG76" s="1"/>
      <c r="EEH76" s="1"/>
      <c r="EEI76" s="1"/>
      <c r="EEJ76" s="1"/>
      <c r="EEK76" s="1"/>
      <c r="EEL76" s="1"/>
      <c r="EEM76" s="1"/>
      <c r="EEN76" s="1"/>
      <c r="EEO76" s="1"/>
      <c r="EEP76" s="1"/>
      <c r="EEQ76" s="1"/>
      <c r="EER76" s="1"/>
      <c r="EES76" s="1"/>
      <c r="EET76" s="1"/>
      <c r="EEU76" s="1"/>
      <c r="EEV76" s="1"/>
      <c r="EEW76" s="1"/>
      <c r="EEX76" s="1"/>
      <c r="EEY76" s="1"/>
      <c r="EEZ76" s="1"/>
      <c r="EFA76" s="1"/>
      <c r="EFB76" s="1"/>
      <c r="EFC76" s="1"/>
      <c r="EFD76" s="1"/>
      <c r="EFE76" s="1"/>
      <c r="EFF76" s="1"/>
      <c r="EFG76" s="1"/>
      <c r="EFH76" s="1"/>
      <c r="EFI76" s="1"/>
      <c r="EFJ76" s="1"/>
      <c r="EFK76" s="1"/>
      <c r="EFL76" s="1"/>
      <c r="EFM76" s="1"/>
      <c r="EFN76" s="1"/>
      <c r="EFO76" s="1"/>
      <c r="EFP76" s="1"/>
      <c r="EFQ76" s="1"/>
      <c r="EFR76" s="1"/>
      <c r="EFS76" s="1"/>
      <c r="EFT76" s="1"/>
      <c r="EFU76" s="1"/>
      <c r="EFV76" s="1"/>
      <c r="EFW76" s="1"/>
      <c r="EFX76" s="1"/>
      <c r="EFY76" s="1"/>
      <c r="EFZ76" s="1"/>
      <c r="EGA76" s="1"/>
      <c r="EGB76" s="1"/>
      <c r="EGC76" s="1"/>
      <c r="EGD76" s="1"/>
      <c r="EGE76" s="1"/>
      <c r="EGF76" s="1"/>
      <c r="EGG76" s="1"/>
      <c r="EGH76" s="1"/>
      <c r="EGI76" s="1"/>
      <c r="EGJ76" s="1"/>
      <c r="EGK76" s="1"/>
      <c r="EGL76" s="1"/>
      <c r="EGM76" s="1"/>
      <c r="EGN76" s="1"/>
      <c r="EGO76" s="1"/>
      <c r="EGP76" s="1"/>
      <c r="EGQ76" s="1"/>
      <c r="EGR76" s="1"/>
      <c r="EGS76" s="1"/>
      <c r="EGT76" s="1"/>
      <c r="EGU76" s="1"/>
      <c r="EGV76" s="1"/>
      <c r="EGW76" s="1"/>
      <c r="EGX76" s="1"/>
      <c r="EGY76" s="1"/>
      <c r="EGZ76" s="1"/>
      <c r="EHA76" s="1"/>
      <c r="EHB76" s="1"/>
      <c r="EHC76" s="1"/>
      <c r="EHD76" s="1"/>
      <c r="EHE76" s="1"/>
      <c r="EHF76" s="1"/>
      <c r="EHG76" s="1"/>
      <c r="EHH76" s="1"/>
      <c r="EHI76" s="1"/>
      <c r="EHJ76" s="1"/>
      <c r="EHK76" s="1"/>
      <c r="EHL76" s="1"/>
      <c r="EHM76" s="1"/>
      <c r="EHN76" s="1"/>
      <c r="EHO76" s="1"/>
      <c r="EHP76" s="1"/>
      <c r="EHQ76" s="1"/>
      <c r="EHR76" s="1"/>
      <c r="EHS76" s="1"/>
      <c r="EHT76" s="1"/>
      <c r="EHU76" s="1"/>
      <c r="EHV76" s="1"/>
      <c r="EHW76" s="1"/>
      <c r="EHX76" s="1"/>
      <c r="EHY76" s="1"/>
      <c r="EHZ76" s="1"/>
      <c r="EIA76" s="1"/>
      <c r="EIB76" s="1"/>
      <c r="EIC76" s="1"/>
      <c r="EID76" s="1"/>
      <c r="EIE76" s="1"/>
      <c r="EIF76" s="1"/>
      <c r="EIG76" s="1"/>
      <c r="EIH76" s="1"/>
      <c r="EII76" s="1"/>
      <c r="EIJ76" s="1"/>
      <c r="EIK76" s="1"/>
      <c r="EIL76" s="1"/>
      <c r="EIM76" s="1"/>
      <c r="EIN76" s="1"/>
      <c r="EIO76" s="1"/>
      <c r="EIP76" s="1"/>
      <c r="EIQ76" s="1"/>
      <c r="EIR76" s="1"/>
      <c r="EIS76" s="1"/>
      <c r="EIT76" s="1"/>
      <c r="EIU76" s="1"/>
      <c r="EIV76" s="1"/>
      <c r="EIW76" s="1"/>
      <c r="EIX76" s="1"/>
      <c r="EIY76" s="1"/>
      <c r="EIZ76" s="1"/>
      <c r="EJA76" s="1"/>
      <c r="EJB76" s="1"/>
      <c r="EJC76" s="1"/>
      <c r="EJD76" s="1"/>
      <c r="EJE76" s="1"/>
      <c r="EJF76" s="1"/>
      <c r="EJG76" s="1"/>
      <c r="EJH76" s="1"/>
      <c r="EJI76" s="1"/>
      <c r="EJJ76" s="1"/>
      <c r="EJK76" s="1"/>
      <c r="EJL76" s="1"/>
      <c r="EJM76" s="1"/>
      <c r="EJN76" s="1"/>
      <c r="EJO76" s="1"/>
      <c r="EJP76" s="1"/>
      <c r="EJQ76" s="1"/>
      <c r="EJR76" s="1"/>
      <c r="EJS76" s="1"/>
      <c r="EJT76" s="1"/>
      <c r="EJU76" s="1"/>
      <c r="EJV76" s="1"/>
      <c r="EJW76" s="1"/>
      <c r="EJX76" s="1"/>
      <c r="EJY76" s="1"/>
      <c r="EJZ76" s="1"/>
      <c r="EKA76" s="1"/>
      <c r="EKB76" s="1"/>
      <c r="EKC76" s="1"/>
      <c r="EKD76" s="1"/>
      <c r="EKE76" s="1"/>
      <c r="EKF76" s="1"/>
      <c r="EKG76" s="1"/>
      <c r="EKH76" s="1"/>
      <c r="EKI76" s="1"/>
      <c r="EKJ76" s="1"/>
      <c r="EKK76" s="1"/>
      <c r="EKL76" s="1"/>
      <c r="EKM76" s="1"/>
      <c r="EKN76" s="1"/>
      <c r="EKO76" s="1"/>
      <c r="EKP76" s="1"/>
      <c r="EKQ76" s="1"/>
      <c r="EKR76" s="1"/>
      <c r="EKS76" s="1"/>
      <c r="EKT76" s="1"/>
      <c r="EKU76" s="1"/>
      <c r="EKV76" s="1"/>
      <c r="EKW76" s="1"/>
      <c r="EKX76" s="1"/>
      <c r="EKY76" s="1"/>
      <c r="EKZ76" s="1"/>
      <c r="ELA76" s="1"/>
      <c r="ELB76" s="1"/>
      <c r="ELC76" s="1"/>
      <c r="ELD76" s="1"/>
      <c r="ELE76" s="1"/>
      <c r="ELF76" s="1"/>
      <c r="ELG76" s="1"/>
      <c r="ELH76" s="1"/>
      <c r="ELI76" s="1"/>
      <c r="ELJ76" s="1"/>
      <c r="ELK76" s="1"/>
      <c r="ELL76" s="1"/>
      <c r="ELM76" s="1"/>
      <c r="ELN76" s="1"/>
      <c r="ELO76" s="1"/>
      <c r="ELP76" s="1"/>
      <c r="ELQ76" s="1"/>
      <c r="ELR76" s="1"/>
      <c r="ELS76" s="1"/>
      <c r="ELT76" s="1"/>
      <c r="ELU76" s="1"/>
      <c r="ELV76" s="1"/>
      <c r="ELW76" s="1"/>
      <c r="ELX76" s="1"/>
      <c r="ELY76" s="1"/>
      <c r="ELZ76" s="1"/>
      <c r="EMA76" s="1"/>
      <c r="EMB76" s="1"/>
      <c r="EMC76" s="1"/>
      <c r="EMD76" s="1"/>
      <c r="EME76" s="1"/>
      <c r="EMF76" s="1"/>
      <c r="EMG76" s="1"/>
      <c r="EMH76" s="1"/>
      <c r="EMI76" s="1"/>
      <c r="EMJ76" s="1"/>
      <c r="EMK76" s="1"/>
      <c r="EML76" s="1"/>
      <c r="EMM76" s="1"/>
      <c r="EMN76" s="1"/>
      <c r="EMO76" s="1"/>
      <c r="EMP76" s="1"/>
      <c r="EMQ76" s="1"/>
      <c r="EMR76" s="1"/>
      <c r="EMS76" s="1"/>
      <c r="EMT76" s="1"/>
      <c r="EMU76" s="1"/>
      <c r="EMV76" s="1"/>
      <c r="EMW76" s="1"/>
      <c r="EMX76" s="1"/>
      <c r="EMY76" s="1"/>
      <c r="EMZ76" s="1"/>
      <c r="ENA76" s="1"/>
      <c r="ENB76" s="1"/>
      <c r="ENC76" s="1"/>
      <c r="END76" s="1"/>
      <c r="ENE76" s="1"/>
      <c r="ENF76" s="1"/>
      <c r="ENG76" s="1"/>
      <c r="ENH76" s="1"/>
      <c r="ENI76" s="1"/>
      <c r="ENJ76" s="1"/>
      <c r="ENK76" s="1"/>
      <c r="ENL76" s="1"/>
      <c r="ENM76" s="1"/>
      <c r="ENN76" s="1"/>
      <c r="ENO76" s="1"/>
      <c r="ENP76" s="1"/>
      <c r="ENQ76" s="1"/>
      <c r="ENR76" s="1"/>
      <c r="ENS76" s="1"/>
      <c r="ENT76" s="1"/>
      <c r="ENU76" s="1"/>
      <c r="ENV76" s="1"/>
      <c r="ENW76" s="1"/>
      <c r="ENX76" s="1"/>
      <c r="ENY76" s="1"/>
      <c r="ENZ76" s="1"/>
      <c r="EOA76" s="1"/>
      <c r="EOB76" s="1"/>
      <c r="EOC76" s="1"/>
      <c r="EOD76" s="1"/>
      <c r="EOE76" s="1"/>
      <c r="EOF76" s="1"/>
      <c r="EOG76" s="1"/>
      <c r="EOH76" s="1"/>
      <c r="EOI76" s="1"/>
      <c r="EOJ76" s="1"/>
      <c r="EOK76" s="1"/>
      <c r="EOL76" s="1"/>
      <c r="EOM76" s="1"/>
      <c r="EON76" s="1"/>
      <c r="EOO76" s="1"/>
      <c r="EOP76" s="1"/>
      <c r="EOQ76" s="1"/>
      <c r="EOR76" s="1"/>
      <c r="EOS76" s="1"/>
      <c r="EOT76" s="1"/>
      <c r="EOU76" s="1"/>
      <c r="EOV76" s="1"/>
      <c r="EOW76" s="1"/>
      <c r="EOX76" s="1"/>
      <c r="EOY76" s="1"/>
      <c r="EOZ76" s="1"/>
      <c r="EPA76" s="1"/>
      <c r="EPB76" s="1"/>
      <c r="EPC76" s="1"/>
      <c r="EPD76" s="1"/>
      <c r="EPE76" s="1"/>
      <c r="EPF76" s="1"/>
      <c r="EPG76" s="1"/>
      <c r="EPH76" s="1"/>
      <c r="EPI76" s="1"/>
      <c r="EPJ76" s="1"/>
      <c r="EPK76" s="1"/>
      <c r="EPL76" s="1"/>
      <c r="EPM76" s="1"/>
      <c r="EPN76" s="1"/>
      <c r="EPO76" s="1"/>
      <c r="EPP76" s="1"/>
      <c r="EPQ76" s="1"/>
      <c r="EPR76" s="1"/>
      <c r="EPS76" s="1"/>
      <c r="EPT76" s="1"/>
      <c r="EPU76" s="1"/>
      <c r="EPV76" s="1"/>
      <c r="EPW76" s="1"/>
      <c r="EPX76" s="1"/>
      <c r="EPY76" s="1"/>
      <c r="EPZ76" s="1"/>
      <c r="EQA76" s="1"/>
      <c r="EQB76" s="1"/>
      <c r="EQC76" s="1"/>
      <c r="EQD76" s="1"/>
      <c r="EQE76" s="1"/>
      <c r="EQF76" s="1"/>
      <c r="EQG76" s="1"/>
      <c r="EQH76" s="1"/>
      <c r="EQI76" s="1"/>
      <c r="EQJ76" s="1"/>
      <c r="EQK76" s="1"/>
      <c r="EQL76" s="1"/>
      <c r="EQM76" s="1"/>
      <c r="EQN76" s="1"/>
      <c r="EQO76" s="1"/>
      <c r="EQP76" s="1"/>
      <c r="EQQ76" s="1"/>
      <c r="EQR76" s="1"/>
      <c r="EQS76" s="1"/>
      <c r="EQT76" s="1"/>
      <c r="EQU76" s="1"/>
      <c r="EQV76" s="1"/>
      <c r="EQW76" s="1"/>
      <c r="EQX76" s="1"/>
      <c r="EQY76" s="1"/>
      <c r="EQZ76" s="1"/>
      <c r="ERA76" s="1"/>
      <c r="ERB76" s="1"/>
      <c r="ERC76" s="1"/>
      <c r="ERD76" s="1"/>
      <c r="ERE76" s="1"/>
      <c r="ERF76" s="1"/>
      <c r="ERG76" s="1"/>
      <c r="ERH76" s="1"/>
      <c r="ERI76" s="1"/>
      <c r="ERJ76" s="1"/>
      <c r="ERK76" s="1"/>
      <c r="ERL76" s="1"/>
      <c r="ERM76" s="1"/>
      <c r="ERN76" s="1"/>
      <c r="ERO76" s="1"/>
      <c r="ERP76" s="1"/>
      <c r="ERQ76" s="1"/>
      <c r="ERR76" s="1"/>
      <c r="ERS76" s="1"/>
      <c r="ERT76" s="1"/>
      <c r="ERU76" s="1"/>
      <c r="ERV76" s="1"/>
      <c r="ERW76" s="1"/>
      <c r="ERX76" s="1"/>
      <c r="ERY76" s="1"/>
      <c r="ERZ76" s="1"/>
      <c r="ESA76" s="1"/>
      <c r="ESB76" s="1"/>
      <c r="ESC76" s="1"/>
      <c r="ESD76" s="1"/>
      <c r="ESE76" s="1"/>
      <c r="ESF76" s="1"/>
      <c r="ESG76" s="1"/>
      <c r="ESH76" s="1"/>
      <c r="ESI76" s="1"/>
      <c r="ESJ76" s="1"/>
      <c r="ESK76" s="1"/>
      <c r="ESL76" s="1"/>
      <c r="ESM76" s="1"/>
      <c r="ESN76" s="1"/>
      <c r="ESO76" s="1"/>
      <c r="ESP76" s="1"/>
      <c r="ESQ76" s="1"/>
      <c r="ESR76" s="1"/>
      <c r="ESS76" s="1"/>
      <c r="EST76" s="1"/>
      <c r="ESU76" s="1"/>
      <c r="ESV76" s="1"/>
      <c r="ESW76" s="1"/>
      <c r="ESX76" s="1"/>
      <c r="ESY76" s="1"/>
      <c r="ESZ76" s="1"/>
      <c r="ETA76" s="1"/>
      <c r="ETB76" s="1"/>
      <c r="ETC76" s="1"/>
      <c r="ETD76" s="1"/>
      <c r="ETE76" s="1"/>
      <c r="ETF76" s="1"/>
      <c r="ETG76" s="1"/>
      <c r="ETH76" s="1"/>
      <c r="ETI76" s="1"/>
      <c r="ETJ76" s="1"/>
      <c r="ETK76" s="1"/>
      <c r="ETL76" s="1"/>
      <c r="ETM76" s="1"/>
      <c r="ETN76" s="1"/>
      <c r="ETO76" s="1"/>
      <c r="ETP76" s="1"/>
      <c r="ETQ76" s="1"/>
      <c r="ETR76" s="1"/>
      <c r="ETS76" s="1"/>
      <c r="ETT76" s="1"/>
      <c r="ETU76" s="1"/>
      <c r="ETV76" s="1"/>
      <c r="ETW76" s="1"/>
      <c r="ETX76" s="1"/>
      <c r="ETY76" s="1"/>
      <c r="ETZ76" s="1"/>
      <c r="EUA76" s="1"/>
      <c r="EUB76" s="1"/>
      <c r="EUC76" s="1"/>
      <c r="EUD76" s="1"/>
      <c r="EUE76" s="1"/>
      <c r="EUF76" s="1"/>
      <c r="EUG76" s="1"/>
      <c r="EUH76" s="1"/>
      <c r="EUI76" s="1"/>
      <c r="EUJ76" s="1"/>
      <c r="EUK76" s="1"/>
      <c r="EUL76" s="1"/>
      <c r="EUM76" s="1"/>
      <c r="EUN76" s="1"/>
      <c r="EUO76" s="1"/>
      <c r="EUP76" s="1"/>
      <c r="EUQ76" s="1"/>
      <c r="EUR76" s="1"/>
      <c r="EUS76" s="1"/>
      <c r="EUT76" s="1"/>
      <c r="EUU76" s="1"/>
      <c r="EUV76" s="1"/>
      <c r="EUW76" s="1"/>
      <c r="EUX76" s="1"/>
      <c r="EUY76" s="1"/>
      <c r="EUZ76" s="1"/>
      <c r="EVA76" s="1"/>
      <c r="EVB76" s="1"/>
      <c r="EVC76" s="1"/>
      <c r="EVD76" s="1"/>
      <c r="EVE76" s="1"/>
      <c r="EVF76" s="1"/>
      <c r="EVG76" s="1"/>
      <c r="EVH76" s="1"/>
      <c r="EVI76" s="1"/>
      <c r="EVJ76" s="1"/>
      <c r="EVK76" s="1"/>
      <c r="EVL76" s="1"/>
      <c r="EVM76" s="1"/>
      <c r="EVN76" s="1"/>
      <c r="EVO76" s="1"/>
      <c r="EVP76" s="1"/>
      <c r="EVQ76" s="1"/>
      <c r="EVR76" s="1"/>
      <c r="EVS76" s="1"/>
      <c r="EVT76" s="1"/>
      <c r="EVU76" s="1"/>
      <c r="EVV76" s="1"/>
      <c r="EVW76" s="1"/>
      <c r="EVX76" s="1"/>
      <c r="EVY76" s="1"/>
      <c r="EVZ76" s="1"/>
      <c r="EWA76" s="1"/>
      <c r="EWB76" s="1"/>
      <c r="EWC76" s="1"/>
      <c r="EWD76" s="1"/>
      <c r="EWE76" s="1"/>
      <c r="EWF76" s="1"/>
      <c r="EWG76" s="1"/>
      <c r="EWH76" s="1"/>
      <c r="EWI76" s="1"/>
      <c r="EWJ76" s="1"/>
      <c r="EWK76" s="1"/>
      <c r="EWL76" s="1"/>
      <c r="EWM76" s="1"/>
      <c r="EWN76" s="1"/>
      <c r="EWO76" s="1"/>
      <c r="EWP76" s="1"/>
      <c r="EWQ76" s="1"/>
      <c r="EWR76" s="1"/>
      <c r="EWS76" s="1"/>
      <c r="EWT76" s="1"/>
      <c r="EWU76" s="1"/>
      <c r="EWV76" s="1"/>
      <c r="EWW76" s="1"/>
      <c r="EWX76" s="1"/>
      <c r="EWY76" s="1"/>
      <c r="EWZ76" s="1"/>
      <c r="EXA76" s="1"/>
      <c r="EXB76" s="1"/>
      <c r="EXC76" s="1"/>
      <c r="EXD76" s="1"/>
      <c r="EXE76" s="1"/>
      <c r="EXF76" s="1"/>
      <c r="EXG76" s="1"/>
      <c r="EXH76" s="1"/>
      <c r="EXI76" s="1"/>
      <c r="EXJ76" s="1"/>
      <c r="EXK76" s="1"/>
      <c r="EXL76" s="1"/>
      <c r="EXM76" s="1"/>
      <c r="EXN76" s="1"/>
      <c r="EXO76" s="1"/>
      <c r="EXP76" s="1"/>
      <c r="EXQ76" s="1"/>
      <c r="EXR76" s="1"/>
      <c r="EXS76" s="1"/>
      <c r="EXT76" s="1"/>
      <c r="EXU76" s="1"/>
      <c r="EXV76" s="1"/>
      <c r="EXW76" s="1"/>
      <c r="EXX76" s="1"/>
      <c r="EXY76" s="1"/>
      <c r="EXZ76" s="1"/>
      <c r="EYA76" s="1"/>
      <c r="EYB76" s="1"/>
      <c r="EYC76" s="1"/>
      <c r="EYD76" s="1"/>
      <c r="EYE76" s="1"/>
      <c r="EYF76" s="1"/>
      <c r="EYG76" s="1"/>
      <c r="EYH76" s="1"/>
      <c r="EYI76" s="1"/>
      <c r="EYJ76" s="1"/>
      <c r="EYK76" s="1"/>
      <c r="EYL76" s="1"/>
      <c r="EYM76" s="1"/>
      <c r="EYN76" s="1"/>
      <c r="EYO76" s="1"/>
      <c r="EYP76" s="1"/>
      <c r="EYQ76" s="1"/>
      <c r="EYR76" s="1"/>
      <c r="EYS76" s="1"/>
      <c r="EYT76" s="1"/>
      <c r="EYU76" s="1"/>
      <c r="EYV76" s="1"/>
      <c r="EYW76" s="1"/>
      <c r="EYX76" s="1"/>
      <c r="EYY76" s="1"/>
      <c r="EYZ76" s="1"/>
      <c r="EZA76" s="1"/>
      <c r="EZB76" s="1"/>
      <c r="EZC76" s="1"/>
      <c r="EZD76" s="1"/>
      <c r="EZE76" s="1"/>
      <c r="EZF76" s="1"/>
      <c r="EZG76" s="1"/>
      <c r="EZH76" s="1"/>
      <c r="EZI76" s="1"/>
      <c r="EZJ76" s="1"/>
      <c r="EZK76" s="1"/>
      <c r="EZL76" s="1"/>
      <c r="EZM76" s="1"/>
      <c r="EZN76" s="1"/>
      <c r="EZO76" s="1"/>
      <c r="EZP76" s="1"/>
      <c r="EZQ76" s="1"/>
      <c r="EZR76" s="1"/>
      <c r="EZS76" s="1"/>
      <c r="EZT76" s="1"/>
      <c r="EZU76" s="1"/>
      <c r="EZV76" s="1"/>
      <c r="EZW76" s="1"/>
      <c r="EZX76" s="1"/>
      <c r="EZY76" s="1"/>
      <c r="EZZ76" s="1"/>
      <c r="FAA76" s="1"/>
      <c r="FAB76" s="1"/>
      <c r="FAC76" s="1"/>
      <c r="FAD76" s="1"/>
      <c r="FAE76" s="1"/>
      <c r="FAF76" s="1"/>
      <c r="FAG76" s="1"/>
      <c r="FAH76" s="1"/>
      <c r="FAI76" s="1"/>
      <c r="FAJ76" s="1"/>
      <c r="FAK76" s="1"/>
      <c r="FAL76" s="1"/>
      <c r="FAM76" s="1"/>
      <c r="FAN76" s="1"/>
      <c r="FAO76" s="1"/>
      <c r="FAP76" s="1"/>
      <c r="FAQ76" s="1"/>
      <c r="FAR76" s="1"/>
      <c r="FAS76" s="1"/>
      <c r="FAT76" s="1"/>
      <c r="FAU76" s="1"/>
      <c r="FAV76" s="1"/>
      <c r="FAW76" s="1"/>
      <c r="FAX76" s="1"/>
      <c r="FAY76" s="1"/>
      <c r="FAZ76" s="1"/>
      <c r="FBA76" s="1"/>
      <c r="FBB76" s="1"/>
      <c r="FBC76" s="1"/>
      <c r="FBD76" s="1"/>
      <c r="FBE76" s="1"/>
      <c r="FBF76" s="1"/>
      <c r="FBG76" s="1"/>
      <c r="FBH76" s="1"/>
      <c r="FBI76" s="1"/>
      <c r="FBJ76" s="1"/>
      <c r="FBK76" s="1"/>
      <c r="FBL76" s="1"/>
      <c r="FBM76" s="1"/>
      <c r="FBN76" s="1"/>
      <c r="FBO76" s="1"/>
      <c r="FBP76" s="1"/>
      <c r="FBQ76" s="1"/>
      <c r="FBR76" s="1"/>
      <c r="FBS76" s="1"/>
      <c r="FBT76" s="1"/>
      <c r="FBU76" s="1"/>
      <c r="FBV76" s="1"/>
      <c r="FBW76" s="1"/>
      <c r="FBX76" s="1"/>
      <c r="FBY76" s="1"/>
      <c r="FBZ76" s="1"/>
      <c r="FCA76" s="1"/>
      <c r="FCB76" s="1"/>
      <c r="FCC76" s="1"/>
      <c r="FCD76" s="1"/>
      <c r="FCE76" s="1"/>
      <c r="FCF76" s="1"/>
      <c r="FCG76" s="1"/>
      <c r="FCH76" s="1"/>
      <c r="FCI76" s="1"/>
      <c r="FCJ76" s="1"/>
      <c r="FCK76" s="1"/>
      <c r="FCL76" s="1"/>
      <c r="FCM76" s="1"/>
      <c r="FCN76" s="1"/>
      <c r="FCO76" s="1"/>
      <c r="FCP76" s="1"/>
      <c r="FCQ76" s="1"/>
      <c r="FCR76" s="1"/>
      <c r="FCS76" s="1"/>
      <c r="FCT76" s="1"/>
      <c r="FCU76" s="1"/>
      <c r="FCV76" s="1"/>
      <c r="FCW76" s="1"/>
      <c r="FCX76" s="1"/>
      <c r="FCY76" s="1"/>
      <c r="FCZ76" s="1"/>
      <c r="FDA76" s="1"/>
      <c r="FDB76" s="1"/>
      <c r="FDC76" s="1"/>
      <c r="FDD76" s="1"/>
      <c r="FDE76" s="1"/>
      <c r="FDF76" s="1"/>
      <c r="FDG76" s="1"/>
      <c r="FDH76" s="1"/>
      <c r="FDI76" s="1"/>
      <c r="FDJ76" s="1"/>
      <c r="FDK76" s="1"/>
      <c r="FDL76" s="1"/>
      <c r="FDM76" s="1"/>
      <c r="FDN76" s="1"/>
      <c r="FDO76" s="1"/>
      <c r="FDP76" s="1"/>
      <c r="FDQ76" s="1"/>
      <c r="FDR76" s="1"/>
      <c r="FDS76" s="1"/>
      <c r="FDT76" s="1"/>
      <c r="FDU76" s="1"/>
      <c r="FDV76" s="1"/>
      <c r="FDW76" s="1"/>
      <c r="FDX76" s="1"/>
      <c r="FDY76" s="1"/>
      <c r="FDZ76" s="1"/>
      <c r="FEA76" s="1"/>
      <c r="FEB76" s="1"/>
      <c r="FEC76" s="1"/>
      <c r="FED76" s="1"/>
      <c r="FEE76" s="1"/>
      <c r="FEF76" s="1"/>
      <c r="FEG76" s="1"/>
      <c r="FEH76" s="1"/>
      <c r="FEI76" s="1"/>
      <c r="FEJ76" s="1"/>
      <c r="FEK76" s="1"/>
      <c r="FEL76" s="1"/>
      <c r="FEM76" s="1"/>
      <c r="FEN76" s="1"/>
      <c r="FEO76" s="1"/>
      <c r="FEP76" s="1"/>
      <c r="FEQ76" s="1"/>
      <c r="FER76" s="1"/>
      <c r="FES76" s="1"/>
      <c r="FET76" s="1"/>
      <c r="FEU76" s="1"/>
      <c r="FEV76" s="1"/>
      <c r="FEW76" s="1"/>
      <c r="FEX76" s="1"/>
      <c r="FEY76" s="1"/>
      <c r="FEZ76" s="1"/>
      <c r="FFA76" s="1"/>
      <c r="FFB76" s="1"/>
      <c r="FFC76" s="1"/>
      <c r="FFD76" s="1"/>
      <c r="FFE76" s="1"/>
      <c r="FFF76" s="1"/>
      <c r="FFG76" s="1"/>
      <c r="FFH76" s="1"/>
      <c r="FFI76" s="1"/>
      <c r="FFJ76" s="1"/>
      <c r="FFK76" s="1"/>
      <c r="FFL76" s="1"/>
      <c r="FFM76" s="1"/>
      <c r="FFN76" s="1"/>
      <c r="FFO76" s="1"/>
      <c r="FFP76" s="1"/>
      <c r="FFQ76" s="1"/>
      <c r="FFR76" s="1"/>
      <c r="FFS76" s="1"/>
      <c r="FFT76" s="1"/>
      <c r="FFU76" s="1"/>
      <c r="FFV76" s="1"/>
      <c r="FFW76" s="1"/>
      <c r="FFX76" s="1"/>
      <c r="FFY76" s="1"/>
      <c r="FFZ76" s="1"/>
      <c r="FGA76" s="1"/>
      <c r="FGB76" s="1"/>
      <c r="FGC76" s="1"/>
      <c r="FGD76" s="1"/>
      <c r="FGE76" s="1"/>
      <c r="FGF76" s="1"/>
      <c r="FGG76" s="1"/>
      <c r="FGH76" s="1"/>
      <c r="FGI76" s="1"/>
      <c r="FGJ76" s="1"/>
      <c r="FGK76" s="1"/>
      <c r="FGL76" s="1"/>
      <c r="FGM76" s="1"/>
      <c r="FGN76" s="1"/>
      <c r="FGO76" s="1"/>
      <c r="FGP76" s="1"/>
      <c r="FGQ76" s="1"/>
      <c r="FGR76" s="1"/>
      <c r="FGS76" s="1"/>
      <c r="FGT76" s="1"/>
      <c r="FGU76" s="1"/>
      <c r="FGV76" s="1"/>
      <c r="FGW76" s="1"/>
      <c r="FGX76" s="1"/>
      <c r="FGY76" s="1"/>
      <c r="FGZ76" s="1"/>
      <c r="FHA76" s="1"/>
      <c r="FHB76" s="1"/>
      <c r="FHC76" s="1"/>
      <c r="FHD76" s="1"/>
      <c r="FHE76" s="1"/>
      <c r="FHF76" s="1"/>
      <c r="FHG76" s="1"/>
      <c r="FHH76" s="1"/>
      <c r="FHI76" s="1"/>
      <c r="FHJ76" s="1"/>
      <c r="FHK76" s="1"/>
      <c r="FHL76" s="1"/>
      <c r="FHM76" s="1"/>
      <c r="FHN76" s="1"/>
      <c r="FHO76" s="1"/>
      <c r="FHP76" s="1"/>
      <c r="FHQ76" s="1"/>
      <c r="FHR76" s="1"/>
      <c r="FHS76" s="1"/>
      <c r="FHT76" s="1"/>
      <c r="FHU76" s="1"/>
      <c r="FHV76" s="1"/>
      <c r="FHW76" s="1"/>
      <c r="FHX76" s="1"/>
      <c r="FHY76" s="1"/>
      <c r="FHZ76" s="1"/>
      <c r="FIA76" s="1"/>
      <c r="FIB76" s="1"/>
      <c r="FIC76" s="1"/>
      <c r="FID76" s="1"/>
      <c r="FIE76" s="1"/>
      <c r="FIF76" s="1"/>
      <c r="FIG76" s="1"/>
      <c r="FIH76" s="1"/>
      <c r="FII76" s="1"/>
      <c r="FIJ76" s="1"/>
      <c r="FIK76" s="1"/>
      <c r="FIL76" s="1"/>
      <c r="FIM76" s="1"/>
      <c r="FIN76" s="1"/>
      <c r="FIO76" s="1"/>
      <c r="FIP76" s="1"/>
      <c r="FIQ76" s="1"/>
      <c r="FIR76" s="1"/>
      <c r="FIS76" s="1"/>
      <c r="FIT76" s="1"/>
      <c r="FIU76" s="1"/>
      <c r="FIV76" s="1"/>
      <c r="FIW76" s="1"/>
      <c r="FIX76" s="1"/>
      <c r="FIY76" s="1"/>
      <c r="FIZ76" s="1"/>
      <c r="FJA76" s="1"/>
      <c r="FJB76" s="1"/>
      <c r="FJC76" s="1"/>
      <c r="FJD76" s="1"/>
      <c r="FJE76" s="1"/>
      <c r="FJF76" s="1"/>
      <c r="FJG76" s="1"/>
      <c r="FJH76" s="1"/>
      <c r="FJI76" s="1"/>
      <c r="FJJ76" s="1"/>
      <c r="FJK76" s="1"/>
      <c r="FJL76" s="1"/>
      <c r="FJM76" s="1"/>
      <c r="FJN76" s="1"/>
      <c r="FJO76" s="1"/>
      <c r="FJP76" s="1"/>
      <c r="FJQ76" s="1"/>
      <c r="FJR76" s="1"/>
      <c r="FJS76" s="1"/>
      <c r="FJT76" s="1"/>
      <c r="FJU76" s="1"/>
      <c r="FJV76" s="1"/>
      <c r="FJW76" s="1"/>
      <c r="FJX76" s="1"/>
      <c r="FJY76" s="1"/>
      <c r="FJZ76" s="1"/>
      <c r="FKA76" s="1"/>
      <c r="FKB76" s="1"/>
      <c r="FKC76" s="1"/>
      <c r="FKD76" s="1"/>
      <c r="FKE76" s="1"/>
      <c r="FKF76" s="1"/>
      <c r="FKG76" s="1"/>
      <c r="FKH76" s="1"/>
      <c r="FKI76" s="1"/>
      <c r="FKJ76" s="1"/>
      <c r="FKK76" s="1"/>
      <c r="FKL76" s="1"/>
      <c r="FKM76" s="1"/>
      <c r="FKN76" s="1"/>
      <c r="FKO76" s="1"/>
      <c r="FKP76" s="1"/>
      <c r="FKQ76" s="1"/>
      <c r="FKR76" s="1"/>
      <c r="FKS76" s="1"/>
      <c r="FKT76" s="1"/>
      <c r="FKU76" s="1"/>
      <c r="FKV76" s="1"/>
      <c r="FKW76" s="1"/>
      <c r="FKX76" s="1"/>
      <c r="FKY76" s="1"/>
      <c r="FKZ76" s="1"/>
      <c r="FLA76" s="1"/>
      <c r="FLB76" s="1"/>
      <c r="FLC76" s="1"/>
      <c r="FLD76" s="1"/>
      <c r="FLE76" s="1"/>
      <c r="FLF76" s="1"/>
      <c r="FLG76" s="1"/>
      <c r="FLH76" s="1"/>
      <c r="FLI76" s="1"/>
      <c r="FLJ76" s="1"/>
      <c r="FLK76" s="1"/>
      <c r="FLL76" s="1"/>
      <c r="FLM76" s="1"/>
      <c r="FLN76" s="1"/>
      <c r="FLO76" s="1"/>
      <c r="FLP76" s="1"/>
      <c r="FLQ76" s="1"/>
      <c r="FLR76" s="1"/>
      <c r="FLS76" s="1"/>
      <c r="FLT76" s="1"/>
      <c r="FLU76" s="1"/>
      <c r="FLV76" s="1"/>
      <c r="FLW76" s="1"/>
      <c r="FLX76" s="1"/>
      <c r="FLY76" s="1"/>
      <c r="FLZ76" s="1"/>
      <c r="FMA76" s="1"/>
      <c r="FMB76" s="1"/>
      <c r="FMC76" s="1"/>
      <c r="FMD76" s="1"/>
      <c r="FME76" s="1"/>
      <c r="FMF76" s="1"/>
      <c r="FMG76" s="1"/>
      <c r="FMH76" s="1"/>
      <c r="FMI76" s="1"/>
      <c r="FMJ76" s="1"/>
      <c r="FMK76" s="1"/>
      <c r="FML76" s="1"/>
      <c r="FMM76" s="1"/>
      <c r="FMN76" s="1"/>
      <c r="FMO76" s="1"/>
      <c r="FMP76" s="1"/>
      <c r="FMQ76" s="1"/>
      <c r="FMR76" s="1"/>
      <c r="FMS76" s="1"/>
      <c r="FMT76" s="1"/>
      <c r="FMU76" s="1"/>
      <c r="FMV76" s="1"/>
      <c r="FMW76" s="1"/>
      <c r="FMX76" s="1"/>
      <c r="FMY76" s="1"/>
      <c r="FMZ76" s="1"/>
      <c r="FNA76" s="1"/>
      <c r="FNB76" s="1"/>
      <c r="FNC76" s="1"/>
      <c r="FND76" s="1"/>
      <c r="FNE76" s="1"/>
      <c r="FNF76" s="1"/>
      <c r="FNG76" s="1"/>
      <c r="FNH76" s="1"/>
      <c r="FNI76" s="1"/>
      <c r="FNJ76" s="1"/>
      <c r="FNK76" s="1"/>
      <c r="FNL76" s="1"/>
      <c r="FNM76" s="1"/>
      <c r="FNN76" s="1"/>
      <c r="FNO76" s="1"/>
      <c r="FNP76" s="1"/>
      <c r="FNQ76" s="1"/>
      <c r="FNR76" s="1"/>
      <c r="FNS76" s="1"/>
      <c r="FNT76" s="1"/>
      <c r="FNU76" s="1"/>
      <c r="FNV76" s="1"/>
      <c r="FNW76" s="1"/>
      <c r="FNX76" s="1"/>
      <c r="FNY76" s="1"/>
      <c r="FNZ76" s="1"/>
      <c r="FOA76" s="1"/>
      <c r="FOB76" s="1"/>
      <c r="FOC76" s="1"/>
      <c r="FOD76" s="1"/>
      <c r="FOE76" s="1"/>
      <c r="FOF76" s="1"/>
      <c r="FOG76" s="1"/>
      <c r="FOH76" s="1"/>
      <c r="FOI76" s="1"/>
      <c r="FOJ76" s="1"/>
      <c r="FOK76" s="1"/>
      <c r="FOL76" s="1"/>
      <c r="FOM76" s="1"/>
      <c r="FON76" s="1"/>
      <c r="FOO76" s="1"/>
      <c r="FOP76" s="1"/>
      <c r="FOQ76" s="1"/>
      <c r="FOR76" s="1"/>
      <c r="FOS76" s="1"/>
      <c r="FOT76" s="1"/>
      <c r="FOU76" s="1"/>
      <c r="FOV76" s="1"/>
      <c r="FOW76" s="1"/>
      <c r="FOX76" s="1"/>
      <c r="FOY76" s="1"/>
      <c r="FOZ76" s="1"/>
      <c r="FPA76" s="1"/>
      <c r="FPB76" s="1"/>
      <c r="FPC76" s="1"/>
      <c r="FPD76" s="1"/>
      <c r="FPE76" s="1"/>
      <c r="FPF76" s="1"/>
      <c r="FPG76" s="1"/>
      <c r="FPH76" s="1"/>
      <c r="FPI76" s="1"/>
      <c r="FPJ76" s="1"/>
      <c r="FPK76" s="1"/>
      <c r="FPL76" s="1"/>
      <c r="FPM76" s="1"/>
      <c r="FPN76" s="1"/>
      <c r="FPO76" s="1"/>
      <c r="FPP76" s="1"/>
      <c r="FPQ76" s="1"/>
      <c r="FPR76" s="1"/>
      <c r="FPS76" s="1"/>
      <c r="FPT76" s="1"/>
      <c r="FPU76" s="1"/>
      <c r="FPV76" s="1"/>
      <c r="FPW76" s="1"/>
      <c r="FPX76" s="1"/>
      <c r="FPY76" s="1"/>
      <c r="FPZ76" s="1"/>
      <c r="FQA76" s="1"/>
      <c r="FQB76" s="1"/>
      <c r="FQC76" s="1"/>
      <c r="FQD76" s="1"/>
      <c r="FQE76" s="1"/>
      <c r="FQF76" s="1"/>
      <c r="FQG76" s="1"/>
      <c r="FQH76" s="1"/>
      <c r="FQI76" s="1"/>
      <c r="FQJ76" s="1"/>
      <c r="FQK76" s="1"/>
      <c r="FQL76" s="1"/>
      <c r="FQM76" s="1"/>
      <c r="FQN76" s="1"/>
      <c r="FQO76" s="1"/>
      <c r="FQP76" s="1"/>
      <c r="FQQ76" s="1"/>
      <c r="FQR76" s="1"/>
      <c r="FQS76" s="1"/>
      <c r="FQT76" s="1"/>
      <c r="FQU76" s="1"/>
      <c r="FQV76" s="1"/>
      <c r="FQW76" s="1"/>
      <c r="FQX76" s="1"/>
      <c r="FQY76" s="1"/>
      <c r="FQZ76" s="1"/>
      <c r="FRA76" s="1"/>
      <c r="FRB76" s="1"/>
      <c r="FRC76" s="1"/>
      <c r="FRD76" s="1"/>
      <c r="FRE76" s="1"/>
      <c r="FRF76" s="1"/>
      <c r="FRG76" s="1"/>
      <c r="FRH76" s="1"/>
      <c r="FRI76" s="1"/>
      <c r="FRJ76" s="1"/>
      <c r="FRK76" s="1"/>
      <c r="FRL76" s="1"/>
      <c r="FRM76" s="1"/>
      <c r="FRN76" s="1"/>
      <c r="FRO76" s="1"/>
      <c r="FRP76" s="1"/>
      <c r="FRQ76" s="1"/>
      <c r="FRR76" s="1"/>
      <c r="FRS76" s="1"/>
      <c r="FRT76" s="1"/>
      <c r="FRU76" s="1"/>
      <c r="FRV76" s="1"/>
      <c r="FRW76" s="1"/>
      <c r="FRX76" s="1"/>
      <c r="FRY76" s="1"/>
      <c r="FRZ76" s="1"/>
      <c r="FSA76" s="1"/>
      <c r="FSB76" s="1"/>
      <c r="FSC76" s="1"/>
      <c r="FSD76" s="1"/>
      <c r="FSE76" s="1"/>
      <c r="FSF76" s="1"/>
      <c r="FSG76" s="1"/>
      <c r="FSH76" s="1"/>
      <c r="FSI76" s="1"/>
      <c r="FSJ76" s="1"/>
      <c r="FSK76" s="1"/>
      <c r="FSL76" s="1"/>
      <c r="FSM76" s="1"/>
      <c r="FSN76" s="1"/>
      <c r="FSO76" s="1"/>
      <c r="FSP76" s="1"/>
      <c r="FSQ76" s="1"/>
      <c r="FSR76" s="1"/>
      <c r="FSS76" s="1"/>
      <c r="FST76" s="1"/>
      <c r="FSU76" s="1"/>
      <c r="FSV76" s="1"/>
      <c r="FSW76" s="1"/>
      <c r="FSX76" s="1"/>
      <c r="FSY76" s="1"/>
      <c r="FSZ76" s="1"/>
      <c r="FTA76" s="1"/>
      <c r="FTB76" s="1"/>
      <c r="FTC76" s="1"/>
      <c r="FTD76" s="1"/>
      <c r="FTE76" s="1"/>
      <c r="FTF76" s="1"/>
      <c r="FTG76" s="1"/>
      <c r="FTH76" s="1"/>
      <c r="FTI76" s="1"/>
      <c r="FTJ76" s="1"/>
      <c r="FTK76" s="1"/>
      <c r="FTL76" s="1"/>
      <c r="FTM76" s="1"/>
      <c r="FTN76" s="1"/>
      <c r="FTO76" s="1"/>
      <c r="FTP76" s="1"/>
      <c r="FTQ76" s="1"/>
      <c r="FTR76" s="1"/>
      <c r="FTS76" s="1"/>
      <c r="FTT76" s="1"/>
      <c r="FTU76" s="1"/>
      <c r="FTV76" s="1"/>
      <c r="FTW76" s="1"/>
      <c r="FTX76" s="1"/>
      <c r="FTY76" s="1"/>
      <c r="FTZ76" s="1"/>
      <c r="FUA76" s="1"/>
      <c r="FUB76" s="1"/>
      <c r="FUC76" s="1"/>
      <c r="FUD76" s="1"/>
      <c r="FUE76" s="1"/>
      <c r="FUF76" s="1"/>
      <c r="FUG76" s="1"/>
      <c r="FUH76" s="1"/>
      <c r="FUI76" s="1"/>
      <c r="FUJ76" s="1"/>
      <c r="FUK76" s="1"/>
      <c r="FUL76" s="1"/>
      <c r="FUM76" s="1"/>
      <c r="FUN76" s="1"/>
      <c r="FUO76" s="1"/>
      <c r="FUP76" s="1"/>
      <c r="FUQ76" s="1"/>
      <c r="FUR76" s="1"/>
      <c r="FUS76" s="1"/>
      <c r="FUT76" s="1"/>
      <c r="FUU76" s="1"/>
      <c r="FUV76" s="1"/>
      <c r="FUW76" s="1"/>
      <c r="FUX76" s="1"/>
      <c r="FUY76" s="1"/>
      <c r="FUZ76" s="1"/>
      <c r="FVA76" s="1"/>
      <c r="FVB76" s="1"/>
      <c r="FVC76" s="1"/>
      <c r="FVD76" s="1"/>
      <c r="FVE76" s="1"/>
      <c r="FVF76" s="1"/>
      <c r="FVG76" s="1"/>
      <c r="FVH76" s="1"/>
      <c r="FVI76" s="1"/>
      <c r="FVJ76" s="1"/>
      <c r="FVK76" s="1"/>
      <c r="FVL76" s="1"/>
      <c r="FVM76" s="1"/>
      <c r="FVN76" s="1"/>
      <c r="FVO76" s="1"/>
      <c r="FVP76" s="1"/>
      <c r="FVQ76" s="1"/>
      <c r="FVR76" s="1"/>
      <c r="FVS76" s="1"/>
      <c r="FVT76" s="1"/>
      <c r="FVU76" s="1"/>
      <c r="FVV76" s="1"/>
      <c r="FVW76" s="1"/>
      <c r="FVX76" s="1"/>
      <c r="FVY76" s="1"/>
      <c r="FVZ76" s="1"/>
      <c r="FWA76" s="1"/>
      <c r="FWB76" s="1"/>
      <c r="FWC76" s="1"/>
      <c r="FWD76" s="1"/>
      <c r="FWE76" s="1"/>
      <c r="FWF76" s="1"/>
      <c r="FWG76" s="1"/>
      <c r="FWH76" s="1"/>
      <c r="FWI76" s="1"/>
      <c r="FWJ76" s="1"/>
      <c r="FWK76" s="1"/>
      <c r="FWL76" s="1"/>
      <c r="FWM76" s="1"/>
      <c r="FWN76" s="1"/>
      <c r="FWO76" s="1"/>
      <c r="FWP76" s="1"/>
      <c r="FWQ76" s="1"/>
      <c r="FWR76" s="1"/>
      <c r="FWS76" s="1"/>
      <c r="FWT76" s="1"/>
      <c r="FWU76" s="1"/>
      <c r="FWV76" s="1"/>
      <c r="FWW76" s="1"/>
      <c r="FWX76" s="1"/>
      <c r="FWY76" s="1"/>
      <c r="FWZ76" s="1"/>
      <c r="FXA76" s="1"/>
      <c r="FXB76" s="1"/>
      <c r="FXC76" s="1"/>
      <c r="FXD76" s="1"/>
      <c r="FXE76" s="1"/>
      <c r="FXF76" s="1"/>
      <c r="FXG76" s="1"/>
      <c r="FXH76" s="1"/>
      <c r="FXI76" s="1"/>
      <c r="FXJ76" s="1"/>
      <c r="FXK76" s="1"/>
      <c r="FXL76" s="1"/>
      <c r="FXM76" s="1"/>
      <c r="FXN76" s="1"/>
      <c r="FXO76" s="1"/>
      <c r="FXP76" s="1"/>
      <c r="FXQ76" s="1"/>
      <c r="FXR76" s="1"/>
      <c r="FXS76" s="1"/>
      <c r="FXT76" s="1"/>
      <c r="FXU76" s="1"/>
      <c r="FXV76" s="1"/>
      <c r="FXW76" s="1"/>
      <c r="FXX76" s="1"/>
      <c r="FXY76" s="1"/>
      <c r="FXZ76" s="1"/>
      <c r="FYA76" s="1"/>
      <c r="FYB76" s="1"/>
      <c r="FYC76" s="1"/>
      <c r="FYD76" s="1"/>
      <c r="FYE76" s="1"/>
      <c r="FYF76" s="1"/>
      <c r="FYG76" s="1"/>
      <c r="FYH76" s="1"/>
      <c r="FYI76" s="1"/>
      <c r="FYJ76" s="1"/>
      <c r="FYK76" s="1"/>
      <c r="FYL76" s="1"/>
      <c r="FYM76" s="1"/>
      <c r="FYN76" s="1"/>
      <c r="FYO76" s="1"/>
      <c r="FYP76" s="1"/>
      <c r="FYQ76" s="1"/>
      <c r="FYR76" s="1"/>
      <c r="FYS76" s="1"/>
      <c r="FYT76" s="1"/>
      <c r="FYU76" s="1"/>
      <c r="FYV76" s="1"/>
      <c r="FYW76" s="1"/>
      <c r="FYX76" s="1"/>
      <c r="FYY76" s="1"/>
      <c r="FYZ76" s="1"/>
      <c r="FZA76" s="1"/>
      <c r="FZB76" s="1"/>
      <c r="FZC76" s="1"/>
      <c r="FZD76" s="1"/>
      <c r="FZE76" s="1"/>
      <c r="FZF76" s="1"/>
      <c r="FZG76" s="1"/>
      <c r="FZH76" s="1"/>
      <c r="FZI76" s="1"/>
      <c r="FZJ76" s="1"/>
      <c r="FZK76" s="1"/>
      <c r="FZL76" s="1"/>
      <c r="FZM76" s="1"/>
      <c r="FZN76" s="1"/>
      <c r="FZO76" s="1"/>
      <c r="FZP76" s="1"/>
      <c r="FZQ76" s="1"/>
      <c r="FZR76" s="1"/>
      <c r="FZS76" s="1"/>
      <c r="FZT76" s="1"/>
      <c r="FZU76" s="1"/>
      <c r="FZV76" s="1"/>
      <c r="FZW76" s="1"/>
      <c r="FZX76" s="1"/>
      <c r="FZY76" s="1"/>
      <c r="FZZ76" s="1"/>
      <c r="GAA76" s="1"/>
      <c r="GAB76" s="1"/>
      <c r="GAC76" s="1"/>
      <c r="GAD76" s="1"/>
      <c r="GAE76" s="1"/>
      <c r="GAF76" s="1"/>
      <c r="GAG76" s="1"/>
      <c r="GAH76" s="1"/>
      <c r="GAI76" s="1"/>
      <c r="GAJ76" s="1"/>
      <c r="GAK76" s="1"/>
      <c r="GAL76" s="1"/>
      <c r="GAM76" s="1"/>
      <c r="GAN76" s="1"/>
      <c r="GAO76" s="1"/>
      <c r="GAP76" s="1"/>
      <c r="GAQ76" s="1"/>
      <c r="GAR76" s="1"/>
      <c r="GAS76" s="1"/>
      <c r="GAT76" s="1"/>
      <c r="GAU76" s="1"/>
      <c r="GAV76" s="1"/>
      <c r="GAW76" s="1"/>
      <c r="GAX76" s="1"/>
      <c r="GAY76" s="1"/>
      <c r="GAZ76" s="1"/>
      <c r="GBA76" s="1"/>
      <c r="GBB76" s="1"/>
      <c r="GBC76" s="1"/>
      <c r="GBD76" s="1"/>
      <c r="GBE76" s="1"/>
      <c r="GBF76" s="1"/>
      <c r="GBG76" s="1"/>
      <c r="GBH76" s="1"/>
      <c r="GBI76" s="1"/>
      <c r="GBJ76" s="1"/>
      <c r="GBK76" s="1"/>
      <c r="GBL76" s="1"/>
      <c r="GBM76" s="1"/>
      <c r="GBN76" s="1"/>
      <c r="GBO76" s="1"/>
      <c r="GBP76" s="1"/>
      <c r="GBQ76" s="1"/>
      <c r="GBR76" s="1"/>
      <c r="GBS76" s="1"/>
      <c r="GBT76" s="1"/>
      <c r="GBU76" s="1"/>
      <c r="GBV76" s="1"/>
      <c r="GBW76" s="1"/>
      <c r="GBX76" s="1"/>
      <c r="GBY76" s="1"/>
      <c r="GBZ76" s="1"/>
      <c r="GCA76" s="1"/>
      <c r="GCB76" s="1"/>
      <c r="GCC76" s="1"/>
      <c r="GCD76" s="1"/>
      <c r="GCE76" s="1"/>
      <c r="GCF76" s="1"/>
      <c r="GCG76" s="1"/>
      <c r="GCH76" s="1"/>
      <c r="GCI76" s="1"/>
      <c r="GCJ76" s="1"/>
      <c r="GCK76" s="1"/>
      <c r="GCL76" s="1"/>
      <c r="GCM76" s="1"/>
      <c r="GCN76" s="1"/>
      <c r="GCO76" s="1"/>
      <c r="GCP76" s="1"/>
      <c r="GCQ76" s="1"/>
      <c r="GCR76" s="1"/>
      <c r="GCS76" s="1"/>
      <c r="GCT76" s="1"/>
      <c r="GCU76" s="1"/>
      <c r="GCV76" s="1"/>
      <c r="GCW76" s="1"/>
      <c r="GCX76" s="1"/>
      <c r="GCY76" s="1"/>
      <c r="GCZ76" s="1"/>
      <c r="GDA76" s="1"/>
      <c r="GDB76" s="1"/>
      <c r="GDC76" s="1"/>
      <c r="GDD76" s="1"/>
      <c r="GDE76" s="1"/>
      <c r="GDF76" s="1"/>
      <c r="GDG76" s="1"/>
      <c r="GDH76" s="1"/>
      <c r="GDI76" s="1"/>
      <c r="GDJ76" s="1"/>
      <c r="GDK76" s="1"/>
      <c r="GDL76" s="1"/>
      <c r="GDM76" s="1"/>
      <c r="GDN76" s="1"/>
      <c r="GDO76" s="1"/>
      <c r="GDP76" s="1"/>
      <c r="GDQ76" s="1"/>
      <c r="GDR76" s="1"/>
      <c r="GDS76" s="1"/>
      <c r="GDT76" s="1"/>
      <c r="GDU76" s="1"/>
      <c r="GDV76" s="1"/>
      <c r="GDW76" s="1"/>
      <c r="GDX76" s="1"/>
      <c r="GDY76" s="1"/>
      <c r="GDZ76" s="1"/>
      <c r="GEA76" s="1"/>
      <c r="GEB76" s="1"/>
      <c r="GEC76" s="1"/>
      <c r="GED76" s="1"/>
      <c r="GEE76" s="1"/>
      <c r="GEF76" s="1"/>
      <c r="GEG76" s="1"/>
      <c r="GEH76" s="1"/>
      <c r="GEI76" s="1"/>
      <c r="GEJ76" s="1"/>
      <c r="GEK76" s="1"/>
      <c r="GEL76" s="1"/>
      <c r="GEM76" s="1"/>
      <c r="GEN76" s="1"/>
      <c r="GEO76" s="1"/>
      <c r="GEP76" s="1"/>
      <c r="GEQ76" s="1"/>
      <c r="GER76" s="1"/>
      <c r="GES76" s="1"/>
      <c r="GET76" s="1"/>
      <c r="GEU76" s="1"/>
      <c r="GEV76" s="1"/>
      <c r="GEW76" s="1"/>
      <c r="GEX76" s="1"/>
      <c r="GEY76" s="1"/>
      <c r="GEZ76" s="1"/>
      <c r="GFA76" s="1"/>
      <c r="GFB76" s="1"/>
      <c r="GFC76" s="1"/>
      <c r="GFD76" s="1"/>
      <c r="GFE76" s="1"/>
      <c r="GFF76" s="1"/>
      <c r="GFG76" s="1"/>
      <c r="GFH76" s="1"/>
      <c r="GFI76" s="1"/>
      <c r="GFJ76" s="1"/>
      <c r="GFK76" s="1"/>
      <c r="GFL76" s="1"/>
      <c r="GFM76" s="1"/>
      <c r="GFN76" s="1"/>
      <c r="GFO76" s="1"/>
      <c r="GFP76" s="1"/>
      <c r="GFQ76" s="1"/>
      <c r="GFR76" s="1"/>
      <c r="GFS76" s="1"/>
      <c r="GFT76" s="1"/>
      <c r="GFU76" s="1"/>
      <c r="GFV76" s="1"/>
      <c r="GFW76" s="1"/>
      <c r="GFX76" s="1"/>
      <c r="GFY76" s="1"/>
      <c r="GFZ76" s="1"/>
      <c r="GGA76" s="1"/>
      <c r="GGB76" s="1"/>
      <c r="GGC76" s="1"/>
      <c r="GGD76" s="1"/>
      <c r="GGE76" s="1"/>
      <c r="GGF76" s="1"/>
      <c r="GGG76" s="1"/>
      <c r="GGH76" s="1"/>
      <c r="GGI76" s="1"/>
      <c r="GGJ76" s="1"/>
      <c r="GGK76" s="1"/>
      <c r="GGL76" s="1"/>
      <c r="GGM76" s="1"/>
      <c r="GGN76" s="1"/>
      <c r="GGO76" s="1"/>
      <c r="GGP76" s="1"/>
      <c r="GGQ76" s="1"/>
      <c r="GGR76" s="1"/>
      <c r="GGS76" s="1"/>
      <c r="GGT76" s="1"/>
      <c r="GGU76" s="1"/>
      <c r="GGV76" s="1"/>
      <c r="GGW76" s="1"/>
      <c r="GGX76" s="1"/>
      <c r="GGY76" s="1"/>
      <c r="GGZ76" s="1"/>
      <c r="GHA76" s="1"/>
      <c r="GHB76" s="1"/>
      <c r="GHC76" s="1"/>
      <c r="GHD76" s="1"/>
      <c r="GHE76" s="1"/>
      <c r="GHF76" s="1"/>
      <c r="GHG76" s="1"/>
      <c r="GHH76" s="1"/>
      <c r="GHI76" s="1"/>
      <c r="GHJ76" s="1"/>
      <c r="GHK76" s="1"/>
      <c r="GHL76" s="1"/>
      <c r="GHM76" s="1"/>
      <c r="GHN76" s="1"/>
      <c r="GHO76" s="1"/>
      <c r="GHP76" s="1"/>
      <c r="GHQ76" s="1"/>
      <c r="GHR76" s="1"/>
      <c r="GHS76" s="1"/>
      <c r="GHT76" s="1"/>
      <c r="GHU76" s="1"/>
      <c r="GHV76" s="1"/>
      <c r="GHW76" s="1"/>
      <c r="GHX76" s="1"/>
      <c r="GHY76" s="1"/>
      <c r="GHZ76" s="1"/>
      <c r="GIA76" s="1"/>
      <c r="GIB76" s="1"/>
      <c r="GIC76" s="1"/>
      <c r="GID76" s="1"/>
      <c r="GIE76" s="1"/>
      <c r="GIF76" s="1"/>
      <c r="GIG76" s="1"/>
      <c r="GIH76" s="1"/>
      <c r="GII76" s="1"/>
      <c r="GIJ76" s="1"/>
      <c r="GIK76" s="1"/>
      <c r="GIL76" s="1"/>
      <c r="GIM76" s="1"/>
      <c r="GIN76" s="1"/>
      <c r="GIO76" s="1"/>
      <c r="GIP76" s="1"/>
      <c r="GIQ76" s="1"/>
      <c r="GIR76" s="1"/>
      <c r="GIS76" s="1"/>
      <c r="GIT76" s="1"/>
      <c r="GIU76" s="1"/>
      <c r="GIV76" s="1"/>
      <c r="GIW76" s="1"/>
      <c r="GIX76" s="1"/>
      <c r="GIY76" s="1"/>
      <c r="GIZ76" s="1"/>
      <c r="GJA76" s="1"/>
      <c r="GJB76" s="1"/>
      <c r="GJC76" s="1"/>
      <c r="GJD76" s="1"/>
      <c r="GJE76" s="1"/>
      <c r="GJF76" s="1"/>
      <c r="GJG76" s="1"/>
      <c r="GJH76" s="1"/>
      <c r="GJI76" s="1"/>
      <c r="GJJ76" s="1"/>
      <c r="GJK76" s="1"/>
      <c r="GJL76" s="1"/>
      <c r="GJM76" s="1"/>
      <c r="GJN76" s="1"/>
      <c r="GJO76" s="1"/>
      <c r="GJP76" s="1"/>
      <c r="GJQ76" s="1"/>
      <c r="GJR76" s="1"/>
      <c r="GJS76" s="1"/>
      <c r="GJT76" s="1"/>
      <c r="GJU76" s="1"/>
      <c r="GJV76" s="1"/>
      <c r="GJW76" s="1"/>
      <c r="GJX76" s="1"/>
      <c r="GJY76" s="1"/>
      <c r="GJZ76" s="1"/>
      <c r="GKA76" s="1"/>
      <c r="GKB76" s="1"/>
      <c r="GKC76" s="1"/>
      <c r="GKD76" s="1"/>
      <c r="GKE76" s="1"/>
      <c r="GKF76" s="1"/>
      <c r="GKG76" s="1"/>
      <c r="GKH76" s="1"/>
      <c r="GKI76" s="1"/>
      <c r="GKJ76" s="1"/>
      <c r="GKK76" s="1"/>
      <c r="GKL76" s="1"/>
      <c r="GKM76" s="1"/>
      <c r="GKN76" s="1"/>
      <c r="GKO76" s="1"/>
      <c r="GKP76" s="1"/>
      <c r="GKQ76" s="1"/>
      <c r="GKR76" s="1"/>
      <c r="GKS76" s="1"/>
      <c r="GKT76" s="1"/>
      <c r="GKU76" s="1"/>
      <c r="GKV76" s="1"/>
      <c r="GKW76" s="1"/>
      <c r="GKX76" s="1"/>
      <c r="GKY76" s="1"/>
      <c r="GKZ76" s="1"/>
      <c r="GLA76" s="1"/>
      <c r="GLB76" s="1"/>
      <c r="GLC76" s="1"/>
      <c r="GLD76" s="1"/>
      <c r="GLE76" s="1"/>
      <c r="GLF76" s="1"/>
      <c r="GLG76" s="1"/>
      <c r="GLH76" s="1"/>
      <c r="GLI76" s="1"/>
      <c r="GLJ76" s="1"/>
      <c r="GLK76" s="1"/>
      <c r="GLL76" s="1"/>
      <c r="GLM76" s="1"/>
      <c r="GLN76" s="1"/>
      <c r="GLO76" s="1"/>
      <c r="GLP76" s="1"/>
      <c r="GLQ76" s="1"/>
      <c r="GLR76" s="1"/>
      <c r="GLS76" s="1"/>
      <c r="GLT76" s="1"/>
      <c r="GLU76" s="1"/>
      <c r="GLV76" s="1"/>
      <c r="GLW76" s="1"/>
      <c r="GLX76" s="1"/>
      <c r="GLY76" s="1"/>
      <c r="GLZ76" s="1"/>
      <c r="GMA76" s="1"/>
      <c r="GMB76" s="1"/>
      <c r="GMC76" s="1"/>
      <c r="GMD76" s="1"/>
      <c r="GME76" s="1"/>
      <c r="GMF76" s="1"/>
      <c r="GMG76" s="1"/>
      <c r="GMH76" s="1"/>
      <c r="GMI76" s="1"/>
      <c r="GMJ76" s="1"/>
      <c r="GMK76" s="1"/>
      <c r="GML76" s="1"/>
      <c r="GMM76" s="1"/>
      <c r="GMN76" s="1"/>
      <c r="GMO76" s="1"/>
      <c r="GMP76" s="1"/>
      <c r="GMQ76" s="1"/>
      <c r="GMR76" s="1"/>
      <c r="GMS76" s="1"/>
      <c r="GMT76" s="1"/>
      <c r="GMU76" s="1"/>
      <c r="GMV76" s="1"/>
      <c r="GMW76" s="1"/>
      <c r="GMX76" s="1"/>
      <c r="GMY76" s="1"/>
      <c r="GMZ76" s="1"/>
      <c r="GNA76" s="1"/>
      <c r="GNB76" s="1"/>
      <c r="GNC76" s="1"/>
      <c r="GND76" s="1"/>
      <c r="GNE76" s="1"/>
      <c r="GNF76" s="1"/>
      <c r="GNG76" s="1"/>
      <c r="GNH76" s="1"/>
      <c r="GNI76" s="1"/>
      <c r="GNJ76" s="1"/>
      <c r="GNK76" s="1"/>
      <c r="GNL76" s="1"/>
      <c r="GNM76" s="1"/>
      <c r="GNN76" s="1"/>
      <c r="GNO76" s="1"/>
      <c r="GNP76" s="1"/>
      <c r="GNQ76" s="1"/>
      <c r="GNR76" s="1"/>
      <c r="GNS76" s="1"/>
      <c r="GNT76" s="1"/>
      <c r="GNU76" s="1"/>
      <c r="GNV76" s="1"/>
      <c r="GNW76" s="1"/>
      <c r="GNX76" s="1"/>
      <c r="GNY76" s="1"/>
      <c r="GNZ76" s="1"/>
      <c r="GOA76" s="1"/>
      <c r="GOB76" s="1"/>
      <c r="GOC76" s="1"/>
      <c r="GOD76" s="1"/>
      <c r="GOE76" s="1"/>
      <c r="GOF76" s="1"/>
      <c r="GOG76" s="1"/>
      <c r="GOH76" s="1"/>
      <c r="GOI76" s="1"/>
      <c r="GOJ76" s="1"/>
      <c r="GOK76" s="1"/>
      <c r="GOL76" s="1"/>
      <c r="GOM76" s="1"/>
      <c r="GON76" s="1"/>
      <c r="GOO76" s="1"/>
      <c r="GOP76" s="1"/>
      <c r="GOQ76" s="1"/>
      <c r="GOR76" s="1"/>
      <c r="GOS76" s="1"/>
      <c r="GOT76" s="1"/>
      <c r="GOU76" s="1"/>
      <c r="GOV76" s="1"/>
      <c r="GOW76" s="1"/>
      <c r="GOX76" s="1"/>
      <c r="GOY76" s="1"/>
      <c r="GOZ76" s="1"/>
      <c r="GPA76" s="1"/>
      <c r="GPB76" s="1"/>
      <c r="GPC76" s="1"/>
      <c r="GPD76" s="1"/>
      <c r="GPE76" s="1"/>
      <c r="GPF76" s="1"/>
      <c r="GPG76" s="1"/>
      <c r="GPH76" s="1"/>
      <c r="GPI76" s="1"/>
      <c r="GPJ76" s="1"/>
      <c r="GPK76" s="1"/>
      <c r="GPL76" s="1"/>
      <c r="GPM76" s="1"/>
      <c r="GPN76" s="1"/>
      <c r="GPO76" s="1"/>
      <c r="GPP76" s="1"/>
      <c r="GPQ76" s="1"/>
      <c r="GPR76" s="1"/>
      <c r="GPS76" s="1"/>
      <c r="GPT76" s="1"/>
      <c r="GPU76" s="1"/>
      <c r="GPV76" s="1"/>
      <c r="GPW76" s="1"/>
      <c r="GPX76" s="1"/>
      <c r="GPY76" s="1"/>
      <c r="GPZ76" s="1"/>
      <c r="GQA76" s="1"/>
      <c r="GQB76" s="1"/>
      <c r="GQC76" s="1"/>
      <c r="GQD76" s="1"/>
      <c r="GQE76" s="1"/>
      <c r="GQF76" s="1"/>
      <c r="GQG76" s="1"/>
      <c r="GQH76" s="1"/>
      <c r="GQI76" s="1"/>
      <c r="GQJ76" s="1"/>
      <c r="GQK76" s="1"/>
      <c r="GQL76" s="1"/>
      <c r="GQM76" s="1"/>
      <c r="GQN76" s="1"/>
      <c r="GQO76" s="1"/>
      <c r="GQP76" s="1"/>
      <c r="GQQ76" s="1"/>
      <c r="GQR76" s="1"/>
      <c r="GQS76" s="1"/>
      <c r="GQT76" s="1"/>
      <c r="GQU76" s="1"/>
      <c r="GQV76" s="1"/>
      <c r="GQW76" s="1"/>
      <c r="GQX76" s="1"/>
      <c r="GQY76" s="1"/>
      <c r="GQZ76" s="1"/>
      <c r="GRA76" s="1"/>
      <c r="GRB76" s="1"/>
      <c r="GRC76" s="1"/>
      <c r="GRD76" s="1"/>
      <c r="GRE76" s="1"/>
      <c r="GRF76" s="1"/>
      <c r="GRG76" s="1"/>
      <c r="GRH76" s="1"/>
      <c r="GRI76" s="1"/>
      <c r="GRJ76" s="1"/>
      <c r="GRK76" s="1"/>
      <c r="GRL76" s="1"/>
      <c r="GRM76" s="1"/>
      <c r="GRN76" s="1"/>
      <c r="GRO76" s="1"/>
      <c r="GRP76" s="1"/>
      <c r="GRQ76" s="1"/>
      <c r="GRR76" s="1"/>
      <c r="GRS76" s="1"/>
      <c r="GRT76" s="1"/>
      <c r="GRU76" s="1"/>
      <c r="GRV76" s="1"/>
      <c r="GRW76" s="1"/>
      <c r="GRX76" s="1"/>
      <c r="GRY76" s="1"/>
      <c r="GRZ76" s="1"/>
      <c r="GSA76" s="1"/>
      <c r="GSB76" s="1"/>
      <c r="GSC76" s="1"/>
      <c r="GSD76" s="1"/>
      <c r="GSE76" s="1"/>
      <c r="GSF76" s="1"/>
      <c r="GSG76" s="1"/>
      <c r="GSH76" s="1"/>
      <c r="GSI76" s="1"/>
      <c r="GSJ76" s="1"/>
      <c r="GSK76" s="1"/>
      <c r="GSL76" s="1"/>
      <c r="GSM76" s="1"/>
      <c r="GSN76" s="1"/>
      <c r="GSO76" s="1"/>
      <c r="GSP76" s="1"/>
      <c r="GSQ76" s="1"/>
      <c r="GSR76" s="1"/>
      <c r="GSS76" s="1"/>
      <c r="GST76" s="1"/>
      <c r="GSU76" s="1"/>
      <c r="GSV76" s="1"/>
      <c r="GSW76" s="1"/>
      <c r="GSX76" s="1"/>
      <c r="GSY76" s="1"/>
      <c r="GSZ76" s="1"/>
      <c r="GTA76" s="1"/>
      <c r="GTB76" s="1"/>
      <c r="GTC76" s="1"/>
      <c r="GTD76" s="1"/>
      <c r="GTE76" s="1"/>
      <c r="GTF76" s="1"/>
      <c r="GTG76" s="1"/>
      <c r="GTH76" s="1"/>
      <c r="GTI76" s="1"/>
      <c r="GTJ76" s="1"/>
      <c r="GTK76" s="1"/>
      <c r="GTL76" s="1"/>
      <c r="GTM76" s="1"/>
      <c r="GTN76" s="1"/>
      <c r="GTO76" s="1"/>
      <c r="GTP76" s="1"/>
      <c r="GTQ76" s="1"/>
      <c r="GTR76" s="1"/>
      <c r="GTS76" s="1"/>
      <c r="GTT76" s="1"/>
      <c r="GTU76" s="1"/>
      <c r="GTV76" s="1"/>
      <c r="GTW76" s="1"/>
      <c r="GTX76" s="1"/>
      <c r="GTY76" s="1"/>
      <c r="GTZ76" s="1"/>
      <c r="GUA76" s="1"/>
      <c r="GUB76" s="1"/>
      <c r="GUC76" s="1"/>
      <c r="GUD76" s="1"/>
      <c r="GUE76" s="1"/>
      <c r="GUF76" s="1"/>
      <c r="GUG76" s="1"/>
      <c r="GUH76" s="1"/>
      <c r="GUI76" s="1"/>
      <c r="GUJ76" s="1"/>
      <c r="GUK76" s="1"/>
      <c r="GUL76" s="1"/>
      <c r="GUM76" s="1"/>
      <c r="GUN76" s="1"/>
      <c r="GUO76" s="1"/>
      <c r="GUP76" s="1"/>
      <c r="GUQ76" s="1"/>
      <c r="GUR76" s="1"/>
      <c r="GUS76" s="1"/>
      <c r="GUT76" s="1"/>
      <c r="GUU76" s="1"/>
      <c r="GUV76" s="1"/>
      <c r="GUW76" s="1"/>
      <c r="GUX76" s="1"/>
      <c r="GUY76" s="1"/>
      <c r="GUZ76" s="1"/>
      <c r="GVA76" s="1"/>
      <c r="GVB76" s="1"/>
      <c r="GVC76" s="1"/>
      <c r="GVD76" s="1"/>
      <c r="GVE76" s="1"/>
      <c r="GVF76" s="1"/>
      <c r="GVG76" s="1"/>
      <c r="GVH76" s="1"/>
      <c r="GVI76" s="1"/>
      <c r="GVJ76" s="1"/>
      <c r="GVK76" s="1"/>
      <c r="GVL76" s="1"/>
      <c r="GVM76" s="1"/>
      <c r="GVN76" s="1"/>
      <c r="GVO76" s="1"/>
      <c r="GVP76" s="1"/>
      <c r="GVQ76" s="1"/>
      <c r="GVR76" s="1"/>
      <c r="GVS76" s="1"/>
      <c r="GVT76" s="1"/>
      <c r="GVU76" s="1"/>
      <c r="GVV76" s="1"/>
      <c r="GVW76" s="1"/>
      <c r="GVX76" s="1"/>
      <c r="GVY76" s="1"/>
      <c r="GVZ76" s="1"/>
      <c r="GWA76" s="1"/>
      <c r="GWB76" s="1"/>
      <c r="GWC76" s="1"/>
      <c r="GWD76" s="1"/>
      <c r="GWE76" s="1"/>
      <c r="GWF76" s="1"/>
      <c r="GWG76" s="1"/>
      <c r="GWH76" s="1"/>
      <c r="GWI76" s="1"/>
      <c r="GWJ76" s="1"/>
      <c r="GWK76" s="1"/>
      <c r="GWL76" s="1"/>
      <c r="GWM76" s="1"/>
      <c r="GWN76" s="1"/>
      <c r="GWO76" s="1"/>
      <c r="GWP76" s="1"/>
      <c r="GWQ76" s="1"/>
      <c r="GWR76" s="1"/>
      <c r="GWS76" s="1"/>
      <c r="GWT76" s="1"/>
      <c r="GWU76" s="1"/>
      <c r="GWV76" s="1"/>
      <c r="GWW76" s="1"/>
      <c r="GWX76" s="1"/>
      <c r="GWY76" s="1"/>
      <c r="GWZ76" s="1"/>
      <c r="GXA76" s="1"/>
      <c r="GXB76" s="1"/>
      <c r="GXC76" s="1"/>
      <c r="GXD76" s="1"/>
      <c r="GXE76" s="1"/>
      <c r="GXF76" s="1"/>
      <c r="GXG76" s="1"/>
      <c r="GXH76" s="1"/>
      <c r="GXI76" s="1"/>
      <c r="GXJ76" s="1"/>
      <c r="GXK76" s="1"/>
      <c r="GXL76" s="1"/>
      <c r="GXM76" s="1"/>
      <c r="GXN76" s="1"/>
      <c r="GXO76" s="1"/>
      <c r="GXP76" s="1"/>
      <c r="GXQ76" s="1"/>
      <c r="GXR76" s="1"/>
      <c r="GXS76" s="1"/>
      <c r="GXT76" s="1"/>
      <c r="GXU76" s="1"/>
      <c r="GXV76" s="1"/>
      <c r="GXW76" s="1"/>
      <c r="GXX76" s="1"/>
      <c r="GXY76" s="1"/>
      <c r="GXZ76" s="1"/>
      <c r="GYA76" s="1"/>
      <c r="GYB76" s="1"/>
      <c r="GYC76" s="1"/>
      <c r="GYD76" s="1"/>
      <c r="GYE76" s="1"/>
      <c r="GYF76" s="1"/>
      <c r="GYG76" s="1"/>
      <c r="GYH76" s="1"/>
      <c r="GYI76" s="1"/>
      <c r="GYJ76" s="1"/>
      <c r="GYK76" s="1"/>
      <c r="GYL76" s="1"/>
      <c r="GYM76" s="1"/>
      <c r="GYN76" s="1"/>
      <c r="GYO76" s="1"/>
      <c r="GYP76" s="1"/>
      <c r="GYQ76" s="1"/>
      <c r="GYR76" s="1"/>
      <c r="GYS76" s="1"/>
      <c r="GYT76" s="1"/>
      <c r="GYU76" s="1"/>
      <c r="GYV76" s="1"/>
      <c r="GYW76" s="1"/>
      <c r="GYX76" s="1"/>
      <c r="GYY76" s="1"/>
      <c r="GYZ76" s="1"/>
      <c r="GZA76" s="1"/>
      <c r="GZB76" s="1"/>
      <c r="GZC76" s="1"/>
      <c r="GZD76" s="1"/>
      <c r="GZE76" s="1"/>
      <c r="GZF76" s="1"/>
      <c r="GZG76" s="1"/>
      <c r="GZH76" s="1"/>
      <c r="GZI76" s="1"/>
      <c r="GZJ76" s="1"/>
      <c r="GZK76" s="1"/>
      <c r="GZL76" s="1"/>
      <c r="GZM76" s="1"/>
      <c r="GZN76" s="1"/>
      <c r="GZO76" s="1"/>
      <c r="GZP76" s="1"/>
      <c r="GZQ76" s="1"/>
      <c r="GZR76" s="1"/>
      <c r="GZS76" s="1"/>
      <c r="GZT76" s="1"/>
      <c r="GZU76" s="1"/>
      <c r="GZV76" s="1"/>
      <c r="GZW76" s="1"/>
      <c r="GZX76" s="1"/>
      <c r="GZY76" s="1"/>
      <c r="GZZ76" s="1"/>
      <c r="HAA76" s="1"/>
      <c r="HAB76" s="1"/>
      <c r="HAC76" s="1"/>
      <c r="HAD76" s="1"/>
      <c r="HAE76" s="1"/>
      <c r="HAF76" s="1"/>
      <c r="HAG76" s="1"/>
      <c r="HAH76" s="1"/>
      <c r="HAI76" s="1"/>
      <c r="HAJ76" s="1"/>
      <c r="HAK76" s="1"/>
      <c r="HAL76" s="1"/>
      <c r="HAM76" s="1"/>
      <c r="HAN76" s="1"/>
      <c r="HAO76" s="1"/>
      <c r="HAP76" s="1"/>
      <c r="HAQ76" s="1"/>
      <c r="HAR76" s="1"/>
      <c r="HAS76" s="1"/>
      <c r="HAT76" s="1"/>
      <c r="HAU76" s="1"/>
      <c r="HAV76" s="1"/>
      <c r="HAW76" s="1"/>
      <c r="HAX76" s="1"/>
      <c r="HAY76" s="1"/>
      <c r="HAZ76" s="1"/>
      <c r="HBA76" s="1"/>
      <c r="HBB76" s="1"/>
      <c r="HBC76" s="1"/>
      <c r="HBD76" s="1"/>
      <c r="HBE76" s="1"/>
      <c r="HBF76" s="1"/>
      <c r="HBG76" s="1"/>
      <c r="HBH76" s="1"/>
      <c r="HBI76" s="1"/>
      <c r="HBJ76" s="1"/>
      <c r="HBK76" s="1"/>
      <c r="HBL76" s="1"/>
      <c r="HBM76" s="1"/>
      <c r="HBN76" s="1"/>
      <c r="HBO76" s="1"/>
      <c r="HBP76" s="1"/>
      <c r="HBQ76" s="1"/>
      <c r="HBR76" s="1"/>
      <c r="HBS76" s="1"/>
      <c r="HBT76" s="1"/>
      <c r="HBU76" s="1"/>
      <c r="HBV76" s="1"/>
      <c r="HBW76" s="1"/>
      <c r="HBX76" s="1"/>
      <c r="HBY76" s="1"/>
      <c r="HBZ76" s="1"/>
      <c r="HCA76" s="1"/>
      <c r="HCB76" s="1"/>
      <c r="HCC76" s="1"/>
      <c r="HCD76" s="1"/>
      <c r="HCE76" s="1"/>
      <c r="HCF76" s="1"/>
      <c r="HCG76" s="1"/>
      <c r="HCH76" s="1"/>
      <c r="HCI76" s="1"/>
      <c r="HCJ76" s="1"/>
      <c r="HCK76" s="1"/>
      <c r="HCL76" s="1"/>
      <c r="HCM76" s="1"/>
      <c r="HCN76" s="1"/>
      <c r="HCO76" s="1"/>
      <c r="HCP76" s="1"/>
      <c r="HCQ76" s="1"/>
      <c r="HCR76" s="1"/>
      <c r="HCS76" s="1"/>
      <c r="HCT76" s="1"/>
      <c r="HCU76" s="1"/>
      <c r="HCV76" s="1"/>
      <c r="HCW76" s="1"/>
      <c r="HCX76" s="1"/>
      <c r="HCY76" s="1"/>
      <c r="HCZ76" s="1"/>
      <c r="HDA76" s="1"/>
      <c r="HDB76" s="1"/>
      <c r="HDC76" s="1"/>
      <c r="HDD76" s="1"/>
      <c r="HDE76" s="1"/>
      <c r="HDF76" s="1"/>
      <c r="HDG76" s="1"/>
      <c r="HDH76" s="1"/>
      <c r="HDI76" s="1"/>
      <c r="HDJ76" s="1"/>
      <c r="HDK76" s="1"/>
      <c r="HDL76" s="1"/>
      <c r="HDM76" s="1"/>
      <c r="HDN76" s="1"/>
      <c r="HDO76" s="1"/>
      <c r="HDP76" s="1"/>
      <c r="HDQ76" s="1"/>
      <c r="HDR76" s="1"/>
      <c r="HDS76" s="1"/>
      <c r="HDT76" s="1"/>
      <c r="HDU76" s="1"/>
      <c r="HDV76" s="1"/>
      <c r="HDW76" s="1"/>
      <c r="HDX76" s="1"/>
      <c r="HDY76" s="1"/>
      <c r="HDZ76" s="1"/>
      <c r="HEA76" s="1"/>
      <c r="HEB76" s="1"/>
      <c r="HEC76" s="1"/>
      <c r="HED76" s="1"/>
      <c r="HEE76" s="1"/>
      <c r="HEF76" s="1"/>
      <c r="HEG76" s="1"/>
      <c r="HEH76" s="1"/>
      <c r="HEI76" s="1"/>
      <c r="HEJ76" s="1"/>
      <c r="HEK76" s="1"/>
      <c r="HEL76" s="1"/>
      <c r="HEM76" s="1"/>
      <c r="HEN76" s="1"/>
      <c r="HEO76" s="1"/>
      <c r="HEP76" s="1"/>
      <c r="HEQ76" s="1"/>
      <c r="HER76" s="1"/>
      <c r="HES76" s="1"/>
      <c r="HET76" s="1"/>
      <c r="HEU76" s="1"/>
      <c r="HEV76" s="1"/>
      <c r="HEW76" s="1"/>
      <c r="HEX76" s="1"/>
      <c r="HEY76" s="1"/>
      <c r="HEZ76" s="1"/>
      <c r="HFA76" s="1"/>
      <c r="HFB76" s="1"/>
      <c r="HFC76" s="1"/>
      <c r="HFD76" s="1"/>
      <c r="HFE76" s="1"/>
      <c r="HFF76" s="1"/>
      <c r="HFG76" s="1"/>
      <c r="HFH76" s="1"/>
      <c r="HFI76" s="1"/>
      <c r="HFJ76" s="1"/>
      <c r="HFK76" s="1"/>
      <c r="HFL76" s="1"/>
      <c r="HFM76" s="1"/>
      <c r="HFN76" s="1"/>
      <c r="HFO76" s="1"/>
      <c r="HFP76" s="1"/>
      <c r="HFQ76" s="1"/>
      <c r="HFR76" s="1"/>
      <c r="HFS76" s="1"/>
      <c r="HFT76" s="1"/>
      <c r="HFU76" s="1"/>
      <c r="HFV76" s="1"/>
      <c r="HFW76" s="1"/>
      <c r="HFX76" s="1"/>
      <c r="HFY76" s="1"/>
      <c r="HFZ76" s="1"/>
      <c r="HGA76" s="1"/>
      <c r="HGB76" s="1"/>
      <c r="HGC76" s="1"/>
      <c r="HGD76" s="1"/>
      <c r="HGE76" s="1"/>
      <c r="HGF76" s="1"/>
      <c r="HGG76" s="1"/>
      <c r="HGH76" s="1"/>
      <c r="HGI76" s="1"/>
      <c r="HGJ76" s="1"/>
      <c r="HGK76" s="1"/>
      <c r="HGL76" s="1"/>
      <c r="HGM76" s="1"/>
      <c r="HGN76" s="1"/>
      <c r="HGO76" s="1"/>
      <c r="HGP76" s="1"/>
      <c r="HGQ76" s="1"/>
      <c r="HGR76" s="1"/>
      <c r="HGS76" s="1"/>
      <c r="HGT76" s="1"/>
      <c r="HGU76" s="1"/>
      <c r="HGV76" s="1"/>
      <c r="HGW76" s="1"/>
      <c r="HGX76" s="1"/>
      <c r="HGY76" s="1"/>
      <c r="HGZ76" s="1"/>
      <c r="HHA76" s="1"/>
      <c r="HHB76" s="1"/>
      <c r="HHC76" s="1"/>
      <c r="HHD76" s="1"/>
      <c r="HHE76" s="1"/>
      <c r="HHF76" s="1"/>
      <c r="HHG76" s="1"/>
      <c r="HHH76" s="1"/>
      <c r="HHI76" s="1"/>
      <c r="HHJ76" s="1"/>
      <c r="HHK76" s="1"/>
      <c r="HHL76" s="1"/>
      <c r="HHM76" s="1"/>
      <c r="HHN76" s="1"/>
      <c r="HHO76" s="1"/>
      <c r="HHP76" s="1"/>
      <c r="HHQ76" s="1"/>
      <c r="HHR76" s="1"/>
      <c r="HHS76" s="1"/>
      <c r="HHT76" s="1"/>
      <c r="HHU76" s="1"/>
      <c r="HHV76" s="1"/>
      <c r="HHW76" s="1"/>
      <c r="HHX76" s="1"/>
      <c r="HHY76" s="1"/>
      <c r="HHZ76" s="1"/>
      <c r="HIA76" s="1"/>
      <c r="HIB76" s="1"/>
      <c r="HIC76" s="1"/>
      <c r="HID76" s="1"/>
      <c r="HIE76" s="1"/>
      <c r="HIF76" s="1"/>
      <c r="HIG76" s="1"/>
      <c r="HIH76" s="1"/>
      <c r="HII76" s="1"/>
      <c r="HIJ76" s="1"/>
      <c r="HIK76" s="1"/>
      <c r="HIL76" s="1"/>
      <c r="HIM76" s="1"/>
      <c r="HIN76" s="1"/>
      <c r="HIO76" s="1"/>
      <c r="HIP76" s="1"/>
      <c r="HIQ76" s="1"/>
      <c r="HIR76" s="1"/>
      <c r="HIS76" s="1"/>
      <c r="HIT76" s="1"/>
      <c r="HIU76" s="1"/>
      <c r="HIV76" s="1"/>
      <c r="HIW76" s="1"/>
      <c r="HIX76" s="1"/>
      <c r="HIY76" s="1"/>
      <c r="HIZ76" s="1"/>
      <c r="HJA76" s="1"/>
      <c r="HJB76" s="1"/>
      <c r="HJC76" s="1"/>
      <c r="HJD76" s="1"/>
      <c r="HJE76" s="1"/>
      <c r="HJF76" s="1"/>
      <c r="HJG76" s="1"/>
      <c r="HJH76" s="1"/>
      <c r="HJI76" s="1"/>
      <c r="HJJ76" s="1"/>
      <c r="HJK76" s="1"/>
      <c r="HJL76" s="1"/>
      <c r="HJM76" s="1"/>
      <c r="HJN76" s="1"/>
      <c r="HJO76" s="1"/>
      <c r="HJP76" s="1"/>
      <c r="HJQ76" s="1"/>
      <c r="HJR76" s="1"/>
      <c r="HJS76" s="1"/>
      <c r="HJT76" s="1"/>
      <c r="HJU76" s="1"/>
      <c r="HJV76" s="1"/>
      <c r="HJW76" s="1"/>
      <c r="HJX76" s="1"/>
      <c r="HJY76" s="1"/>
      <c r="HJZ76" s="1"/>
      <c r="HKA76" s="1"/>
      <c r="HKB76" s="1"/>
      <c r="HKC76" s="1"/>
      <c r="HKD76" s="1"/>
      <c r="HKE76" s="1"/>
      <c r="HKF76" s="1"/>
      <c r="HKG76" s="1"/>
      <c r="HKH76" s="1"/>
      <c r="HKI76" s="1"/>
      <c r="HKJ76" s="1"/>
      <c r="HKK76" s="1"/>
      <c r="HKL76" s="1"/>
      <c r="HKM76" s="1"/>
      <c r="HKN76" s="1"/>
      <c r="HKO76" s="1"/>
      <c r="HKP76" s="1"/>
      <c r="HKQ76" s="1"/>
      <c r="HKR76" s="1"/>
      <c r="HKS76" s="1"/>
      <c r="HKT76" s="1"/>
      <c r="HKU76" s="1"/>
      <c r="HKV76" s="1"/>
      <c r="HKW76" s="1"/>
      <c r="HKX76" s="1"/>
      <c r="HKY76" s="1"/>
      <c r="HKZ76" s="1"/>
      <c r="HLA76" s="1"/>
      <c r="HLB76" s="1"/>
      <c r="HLC76" s="1"/>
      <c r="HLD76" s="1"/>
      <c r="HLE76" s="1"/>
      <c r="HLF76" s="1"/>
      <c r="HLG76" s="1"/>
      <c r="HLH76" s="1"/>
      <c r="HLI76" s="1"/>
      <c r="HLJ76" s="1"/>
      <c r="HLK76" s="1"/>
      <c r="HLL76" s="1"/>
      <c r="HLM76" s="1"/>
      <c r="HLN76" s="1"/>
      <c r="HLO76" s="1"/>
      <c r="HLP76" s="1"/>
      <c r="HLQ76" s="1"/>
      <c r="HLR76" s="1"/>
      <c r="HLS76" s="1"/>
      <c r="HLT76" s="1"/>
      <c r="HLU76" s="1"/>
      <c r="HLV76" s="1"/>
      <c r="HLW76" s="1"/>
      <c r="HLX76" s="1"/>
      <c r="HLY76" s="1"/>
      <c r="HLZ76" s="1"/>
      <c r="HMA76" s="1"/>
      <c r="HMB76" s="1"/>
      <c r="HMC76" s="1"/>
      <c r="HMD76" s="1"/>
      <c r="HME76" s="1"/>
      <c r="HMF76" s="1"/>
      <c r="HMG76" s="1"/>
      <c r="HMH76" s="1"/>
      <c r="HMI76" s="1"/>
      <c r="HMJ76" s="1"/>
      <c r="HMK76" s="1"/>
      <c r="HML76" s="1"/>
      <c r="HMM76" s="1"/>
      <c r="HMN76" s="1"/>
      <c r="HMO76" s="1"/>
      <c r="HMP76" s="1"/>
      <c r="HMQ76" s="1"/>
      <c r="HMR76" s="1"/>
      <c r="HMS76" s="1"/>
      <c r="HMT76" s="1"/>
      <c r="HMU76" s="1"/>
      <c r="HMV76" s="1"/>
      <c r="HMW76" s="1"/>
      <c r="HMX76" s="1"/>
      <c r="HMY76" s="1"/>
      <c r="HMZ76" s="1"/>
      <c r="HNA76" s="1"/>
      <c r="HNB76" s="1"/>
      <c r="HNC76" s="1"/>
      <c r="HND76" s="1"/>
      <c r="HNE76" s="1"/>
      <c r="HNF76" s="1"/>
      <c r="HNG76" s="1"/>
      <c r="HNH76" s="1"/>
      <c r="HNI76" s="1"/>
      <c r="HNJ76" s="1"/>
      <c r="HNK76" s="1"/>
      <c r="HNL76" s="1"/>
      <c r="HNM76" s="1"/>
      <c r="HNN76" s="1"/>
      <c r="HNO76" s="1"/>
      <c r="HNP76" s="1"/>
      <c r="HNQ76" s="1"/>
      <c r="HNR76" s="1"/>
      <c r="HNS76" s="1"/>
      <c r="HNT76" s="1"/>
      <c r="HNU76" s="1"/>
      <c r="HNV76" s="1"/>
      <c r="HNW76" s="1"/>
      <c r="HNX76" s="1"/>
      <c r="HNY76" s="1"/>
      <c r="HNZ76" s="1"/>
      <c r="HOA76" s="1"/>
      <c r="HOB76" s="1"/>
      <c r="HOC76" s="1"/>
      <c r="HOD76" s="1"/>
      <c r="HOE76" s="1"/>
      <c r="HOF76" s="1"/>
      <c r="HOG76" s="1"/>
      <c r="HOH76" s="1"/>
      <c r="HOI76" s="1"/>
      <c r="HOJ76" s="1"/>
      <c r="HOK76" s="1"/>
      <c r="HOL76" s="1"/>
      <c r="HOM76" s="1"/>
      <c r="HON76" s="1"/>
      <c r="HOO76" s="1"/>
      <c r="HOP76" s="1"/>
      <c r="HOQ76" s="1"/>
      <c r="HOR76" s="1"/>
      <c r="HOS76" s="1"/>
      <c r="HOT76" s="1"/>
      <c r="HOU76" s="1"/>
      <c r="HOV76" s="1"/>
      <c r="HOW76" s="1"/>
      <c r="HOX76" s="1"/>
      <c r="HOY76" s="1"/>
      <c r="HOZ76" s="1"/>
      <c r="HPA76" s="1"/>
      <c r="HPB76" s="1"/>
      <c r="HPC76" s="1"/>
      <c r="HPD76" s="1"/>
      <c r="HPE76" s="1"/>
      <c r="HPF76" s="1"/>
      <c r="HPG76" s="1"/>
      <c r="HPH76" s="1"/>
      <c r="HPI76" s="1"/>
      <c r="HPJ76" s="1"/>
      <c r="HPK76" s="1"/>
      <c r="HPL76" s="1"/>
      <c r="HPM76" s="1"/>
      <c r="HPN76" s="1"/>
      <c r="HPO76" s="1"/>
      <c r="HPP76" s="1"/>
      <c r="HPQ76" s="1"/>
      <c r="HPR76" s="1"/>
      <c r="HPS76" s="1"/>
      <c r="HPT76" s="1"/>
      <c r="HPU76" s="1"/>
      <c r="HPV76" s="1"/>
      <c r="HPW76" s="1"/>
      <c r="HPX76" s="1"/>
      <c r="HPY76" s="1"/>
      <c r="HPZ76" s="1"/>
      <c r="HQA76" s="1"/>
      <c r="HQB76" s="1"/>
      <c r="HQC76" s="1"/>
      <c r="HQD76" s="1"/>
      <c r="HQE76" s="1"/>
      <c r="HQF76" s="1"/>
      <c r="HQG76" s="1"/>
      <c r="HQH76" s="1"/>
      <c r="HQI76" s="1"/>
      <c r="HQJ76" s="1"/>
      <c r="HQK76" s="1"/>
      <c r="HQL76" s="1"/>
      <c r="HQM76" s="1"/>
      <c r="HQN76" s="1"/>
      <c r="HQO76" s="1"/>
      <c r="HQP76" s="1"/>
      <c r="HQQ76" s="1"/>
      <c r="HQR76" s="1"/>
      <c r="HQS76" s="1"/>
      <c r="HQT76" s="1"/>
      <c r="HQU76" s="1"/>
      <c r="HQV76" s="1"/>
      <c r="HQW76" s="1"/>
      <c r="HQX76" s="1"/>
      <c r="HQY76" s="1"/>
      <c r="HQZ76" s="1"/>
      <c r="HRA76" s="1"/>
      <c r="HRB76" s="1"/>
      <c r="HRC76" s="1"/>
      <c r="HRD76" s="1"/>
      <c r="HRE76" s="1"/>
      <c r="HRF76" s="1"/>
      <c r="HRG76" s="1"/>
      <c r="HRH76" s="1"/>
      <c r="HRI76" s="1"/>
      <c r="HRJ76" s="1"/>
      <c r="HRK76" s="1"/>
      <c r="HRL76" s="1"/>
      <c r="HRM76" s="1"/>
      <c r="HRN76" s="1"/>
      <c r="HRO76" s="1"/>
      <c r="HRP76" s="1"/>
      <c r="HRQ76" s="1"/>
      <c r="HRR76" s="1"/>
      <c r="HRS76" s="1"/>
      <c r="HRT76" s="1"/>
      <c r="HRU76" s="1"/>
      <c r="HRV76" s="1"/>
      <c r="HRW76" s="1"/>
      <c r="HRX76" s="1"/>
      <c r="HRY76" s="1"/>
      <c r="HRZ76" s="1"/>
      <c r="HSA76" s="1"/>
      <c r="HSB76" s="1"/>
      <c r="HSC76" s="1"/>
      <c r="HSD76" s="1"/>
      <c r="HSE76" s="1"/>
      <c r="HSF76" s="1"/>
      <c r="HSG76" s="1"/>
      <c r="HSH76" s="1"/>
      <c r="HSI76" s="1"/>
      <c r="HSJ76" s="1"/>
      <c r="HSK76" s="1"/>
      <c r="HSL76" s="1"/>
      <c r="HSM76" s="1"/>
      <c r="HSN76" s="1"/>
      <c r="HSO76" s="1"/>
      <c r="HSP76" s="1"/>
      <c r="HSQ76" s="1"/>
      <c r="HSR76" s="1"/>
      <c r="HSS76" s="1"/>
      <c r="HST76" s="1"/>
      <c r="HSU76" s="1"/>
      <c r="HSV76" s="1"/>
      <c r="HSW76" s="1"/>
      <c r="HSX76" s="1"/>
      <c r="HSY76" s="1"/>
      <c r="HSZ76" s="1"/>
      <c r="HTA76" s="1"/>
      <c r="HTB76" s="1"/>
      <c r="HTC76" s="1"/>
      <c r="HTD76" s="1"/>
      <c r="HTE76" s="1"/>
      <c r="HTF76" s="1"/>
      <c r="HTG76" s="1"/>
      <c r="HTH76" s="1"/>
      <c r="HTI76" s="1"/>
      <c r="HTJ76" s="1"/>
      <c r="HTK76" s="1"/>
      <c r="HTL76" s="1"/>
      <c r="HTM76" s="1"/>
      <c r="HTN76" s="1"/>
      <c r="HTO76" s="1"/>
      <c r="HTP76" s="1"/>
      <c r="HTQ76" s="1"/>
      <c r="HTR76" s="1"/>
      <c r="HTS76" s="1"/>
      <c r="HTT76" s="1"/>
      <c r="HTU76" s="1"/>
      <c r="HTV76" s="1"/>
      <c r="HTW76" s="1"/>
      <c r="HTX76" s="1"/>
      <c r="HTY76" s="1"/>
      <c r="HTZ76" s="1"/>
      <c r="HUA76" s="1"/>
      <c r="HUB76" s="1"/>
      <c r="HUC76" s="1"/>
      <c r="HUD76" s="1"/>
      <c r="HUE76" s="1"/>
      <c r="HUF76" s="1"/>
      <c r="HUG76" s="1"/>
      <c r="HUH76" s="1"/>
      <c r="HUI76" s="1"/>
      <c r="HUJ76" s="1"/>
      <c r="HUK76" s="1"/>
      <c r="HUL76" s="1"/>
      <c r="HUM76" s="1"/>
      <c r="HUN76" s="1"/>
      <c r="HUO76" s="1"/>
      <c r="HUP76" s="1"/>
      <c r="HUQ76" s="1"/>
      <c r="HUR76" s="1"/>
      <c r="HUS76" s="1"/>
      <c r="HUT76" s="1"/>
      <c r="HUU76" s="1"/>
      <c r="HUV76" s="1"/>
      <c r="HUW76" s="1"/>
      <c r="HUX76" s="1"/>
      <c r="HUY76" s="1"/>
      <c r="HUZ76" s="1"/>
      <c r="HVA76" s="1"/>
      <c r="HVB76" s="1"/>
      <c r="HVC76" s="1"/>
      <c r="HVD76" s="1"/>
      <c r="HVE76" s="1"/>
      <c r="HVF76" s="1"/>
      <c r="HVG76" s="1"/>
      <c r="HVH76" s="1"/>
      <c r="HVI76" s="1"/>
      <c r="HVJ76" s="1"/>
      <c r="HVK76" s="1"/>
      <c r="HVL76" s="1"/>
      <c r="HVM76" s="1"/>
      <c r="HVN76" s="1"/>
      <c r="HVO76" s="1"/>
      <c r="HVP76" s="1"/>
      <c r="HVQ76" s="1"/>
      <c r="HVR76" s="1"/>
      <c r="HVS76" s="1"/>
      <c r="HVT76" s="1"/>
      <c r="HVU76" s="1"/>
      <c r="HVV76" s="1"/>
      <c r="HVW76" s="1"/>
      <c r="HVX76" s="1"/>
      <c r="HVY76" s="1"/>
      <c r="HVZ76" s="1"/>
      <c r="HWA76" s="1"/>
      <c r="HWB76" s="1"/>
      <c r="HWC76" s="1"/>
      <c r="HWD76" s="1"/>
      <c r="HWE76" s="1"/>
      <c r="HWF76" s="1"/>
      <c r="HWG76" s="1"/>
      <c r="HWH76" s="1"/>
      <c r="HWI76" s="1"/>
      <c r="HWJ76" s="1"/>
      <c r="HWK76" s="1"/>
      <c r="HWL76" s="1"/>
      <c r="HWM76" s="1"/>
      <c r="HWN76" s="1"/>
      <c r="HWO76" s="1"/>
      <c r="HWP76" s="1"/>
      <c r="HWQ76" s="1"/>
      <c r="HWR76" s="1"/>
      <c r="HWS76" s="1"/>
      <c r="HWT76" s="1"/>
      <c r="HWU76" s="1"/>
      <c r="HWV76" s="1"/>
      <c r="HWW76" s="1"/>
      <c r="HWX76" s="1"/>
      <c r="HWY76" s="1"/>
      <c r="HWZ76" s="1"/>
      <c r="HXA76" s="1"/>
      <c r="HXB76" s="1"/>
      <c r="HXC76" s="1"/>
      <c r="HXD76" s="1"/>
      <c r="HXE76" s="1"/>
      <c r="HXF76" s="1"/>
      <c r="HXG76" s="1"/>
      <c r="HXH76" s="1"/>
      <c r="HXI76" s="1"/>
      <c r="HXJ76" s="1"/>
      <c r="HXK76" s="1"/>
      <c r="HXL76" s="1"/>
      <c r="HXM76" s="1"/>
      <c r="HXN76" s="1"/>
      <c r="HXO76" s="1"/>
      <c r="HXP76" s="1"/>
      <c r="HXQ76" s="1"/>
      <c r="HXR76" s="1"/>
      <c r="HXS76" s="1"/>
      <c r="HXT76" s="1"/>
      <c r="HXU76" s="1"/>
      <c r="HXV76" s="1"/>
      <c r="HXW76" s="1"/>
      <c r="HXX76" s="1"/>
      <c r="HXY76" s="1"/>
      <c r="HXZ76" s="1"/>
      <c r="HYA76" s="1"/>
      <c r="HYB76" s="1"/>
      <c r="HYC76" s="1"/>
      <c r="HYD76" s="1"/>
      <c r="HYE76" s="1"/>
      <c r="HYF76" s="1"/>
      <c r="HYG76" s="1"/>
      <c r="HYH76" s="1"/>
      <c r="HYI76" s="1"/>
      <c r="HYJ76" s="1"/>
      <c r="HYK76" s="1"/>
      <c r="HYL76" s="1"/>
      <c r="HYM76" s="1"/>
      <c r="HYN76" s="1"/>
      <c r="HYO76" s="1"/>
      <c r="HYP76" s="1"/>
      <c r="HYQ76" s="1"/>
      <c r="HYR76" s="1"/>
      <c r="HYS76" s="1"/>
      <c r="HYT76" s="1"/>
      <c r="HYU76" s="1"/>
      <c r="HYV76" s="1"/>
      <c r="HYW76" s="1"/>
      <c r="HYX76" s="1"/>
      <c r="HYY76" s="1"/>
      <c r="HYZ76" s="1"/>
      <c r="HZA76" s="1"/>
      <c r="HZB76" s="1"/>
      <c r="HZC76" s="1"/>
      <c r="HZD76" s="1"/>
      <c r="HZE76" s="1"/>
      <c r="HZF76" s="1"/>
      <c r="HZG76" s="1"/>
      <c r="HZH76" s="1"/>
      <c r="HZI76" s="1"/>
      <c r="HZJ76" s="1"/>
      <c r="HZK76" s="1"/>
      <c r="HZL76" s="1"/>
      <c r="HZM76" s="1"/>
      <c r="HZN76" s="1"/>
      <c r="HZO76" s="1"/>
      <c r="HZP76" s="1"/>
      <c r="HZQ76" s="1"/>
      <c r="HZR76" s="1"/>
      <c r="HZS76" s="1"/>
      <c r="HZT76" s="1"/>
      <c r="HZU76" s="1"/>
      <c r="HZV76" s="1"/>
      <c r="HZW76" s="1"/>
      <c r="HZX76" s="1"/>
      <c r="HZY76" s="1"/>
      <c r="HZZ76" s="1"/>
      <c r="IAA76" s="1"/>
      <c r="IAB76" s="1"/>
      <c r="IAC76" s="1"/>
      <c r="IAD76" s="1"/>
      <c r="IAE76" s="1"/>
      <c r="IAF76" s="1"/>
      <c r="IAG76" s="1"/>
      <c r="IAH76" s="1"/>
      <c r="IAI76" s="1"/>
      <c r="IAJ76" s="1"/>
      <c r="IAK76" s="1"/>
      <c r="IAL76" s="1"/>
      <c r="IAM76" s="1"/>
      <c r="IAN76" s="1"/>
      <c r="IAO76" s="1"/>
      <c r="IAP76" s="1"/>
      <c r="IAQ76" s="1"/>
      <c r="IAR76" s="1"/>
      <c r="IAS76" s="1"/>
      <c r="IAT76" s="1"/>
      <c r="IAU76" s="1"/>
      <c r="IAV76" s="1"/>
      <c r="IAW76" s="1"/>
      <c r="IAX76" s="1"/>
      <c r="IAY76" s="1"/>
      <c r="IAZ76" s="1"/>
      <c r="IBA76" s="1"/>
      <c r="IBB76" s="1"/>
      <c r="IBC76" s="1"/>
      <c r="IBD76" s="1"/>
      <c r="IBE76" s="1"/>
      <c r="IBF76" s="1"/>
      <c r="IBG76" s="1"/>
      <c r="IBH76" s="1"/>
      <c r="IBI76" s="1"/>
      <c r="IBJ76" s="1"/>
      <c r="IBK76" s="1"/>
      <c r="IBL76" s="1"/>
      <c r="IBM76" s="1"/>
      <c r="IBN76" s="1"/>
      <c r="IBO76" s="1"/>
      <c r="IBP76" s="1"/>
      <c r="IBQ76" s="1"/>
      <c r="IBR76" s="1"/>
      <c r="IBS76" s="1"/>
      <c r="IBT76" s="1"/>
      <c r="IBU76" s="1"/>
      <c r="IBV76" s="1"/>
      <c r="IBW76" s="1"/>
      <c r="IBX76" s="1"/>
      <c r="IBY76" s="1"/>
      <c r="IBZ76" s="1"/>
      <c r="ICA76" s="1"/>
      <c r="ICB76" s="1"/>
      <c r="ICC76" s="1"/>
      <c r="ICD76" s="1"/>
      <c r="ICE76" s="1"/>
      <c r="ICF76" s="1"/>
      <c r="ICG76" s="1"/>
      <c r="ICH76" s="1"/>
      <c r="ICI76" s="1"/>
      <c r="ICJ76" s="1"/>
      <c r="ICK76" s="1"/>
      <c r="ICL76" s="1"/>
      <c r="ICM76" s="1"/>
      <c r="ICN76" s="1"/>
      <c r="ICO76" s="1"/>
      <c r="ICP76" s="1"/>
      <c r="ICQ76" s="1"/>
      <c r="ICR76" s="1"/>
      <c r="ICS76" s="1"/>
      <c r="ICT76" s="1"/>
      <c r="ICU76" s="1"/>
      <c r="ICV76" s="1"/>
      <c r="ICW76" s="1"/>
      <c r="ICX76" s="1"/>
      <c r="ICY76" s="1"/>
      <c r="ICZ76" s="1"/>
      <c r="IDA76" s="1"/>
      <c r="IDB76" s="1"/>
      <c r="IDC76" s="1"/>
      <c r="IDD76" s="1"/>
      <c r="IDE76" s="1"/>
      <c r="IDF76" s="1"/>
      <c r="IDG76" s="1"/>
      <c r="IDH76" s="1"/>
      <c r="IDI76" s="1"/>
      <c r="IDJ76" s="1"/>
      <c r="IDK76" s="1"/>
      <c r="IDL76" s="1"/>
      <c r="IDM76" s="1"/>
      <c r="IDN76" s="1"/>
      <c r="IDO76" s="1"/>
      <c r="IDP76" s="1"/>
      <c r="IDQ76" s="1"/>
      <c r="IDR76" s="1"/>
      <c r="IDS76" s="1"/>
      <c r="IDT76" s="1"/>
      <c r="IDU76" s="1"/>
      <c r="IDV76" s="1"/>
      <c r="IDW76" s="1"/>
      <c r="IDX76" s="1"/>
      <c r="IDY76" s="1"/>
      <c r="IDZ76" s="1"/>
      <c r="IEA76" s="1"/>
      <c r="IEB76" s="1"/>
      <c r="IEC76" s="1"/>
      <c r="IED76" s="1"/>
      <c r="IEE76" s="1"/>
      <c r="IEF76" s="1"/>
      <c r="IEG76" s="1"/>
      <c r="IEH76" s="1"/>
      <c r="IEI76" s="1"/>
      <c r="IEJ76" s="1"/>
      <c r="IEK76" s="1"/>
      <c r="IEL76" s="1"/>
      <c r="IEM76" s="1"/>
      <c r="IEN76" s="1"/>
      <c r="IEO76" s="1"/>
      <c r="IEP76" s="1"/>
      <c r="IEQ76" s="1"/>
      <c r="IER76" s="1"/>
      <c r="IES76" s="1"/>
      <c r="IET76" s="1"/>
      <c r="IEU76" s="1"/>
      <c r="IEV76" s="1"/>
      <c r="IEW76" s="1"/>
      <c r="IEX76" s="1"/>
      <c r="IEY76" s="1"/>
      <c r="IEZ76" s="1"/>
      <c r="IFA76" s="1"/>
      <c r="IFB76" s="1"/>
      <c r="IFC76" s="1"/>
      <c r="IFD76" s="1"/>
      <c r="IFE76" s="1"/>
      <c r="IFF76" s="1"/>
      <c r="IFG76" s="1"/>
      <c r="IFH76" s="1"/>
      <c r="IFI76" s="1"/>
      <c r="IFJ76" s="1"/>
      <c r="IFK76" s="1"/>
      <c r="IFL76" s="1"/>
      <c r="IFM76" s="1"/>
      <c r="IFN76" s="1"/>
      <c r="IFO76" s="1"/>
      <c r="IFP76" s="1"/>
      <c r="IFQ76" s="1"/>
      <c r="IFR76" s="1"/>
      <c r="IFS76" s="1"/>
      <c r="IFT76" s="1"/>
      <c r="IFU76" s="1"/>
      <c r="IFV76" s="1"/>
      <c r="IFW76" s="1"/>
      <c r="IFX76" s="1"/>
      <c r="IFY76" s="1"/>
      <c r="IFZ76" s="1"/>
      <c r="IGA76" s="1"/>
      <c r="IGB76" s="1"/>
      <c r="IGC76" s="1"/>
      <c r="IGD76" s="1"/>
      <c r="IGE76" s="1"/>
      <c r="IGF76" s="1"/>
      <c r="IGG76" s="1"/>
      <c r="IGH76" s="1"/>
      <c r="IGI76" s="1"/>
      <c r="IGJ76" s="1"/>
      <c r="IGK76" s="1"/>
      <c r="IGL76" s="1"/>
      <c r="IGM76" s="1"/>
      <c r="IGN76" s="1"/>
      <c r="IGO76" s="1"/>
      <c r="IGP76" s="1"/>
      <c r="IGQ76" s="1"/>
      <c r="IGR76" s="1"/>
      <c r="IGS76" s="1"/>
      <c r="IGT76" s="1"/>
      <c r="IGU76" s="1"/>
      <c r="IGV76" s="1"/>
      <c r="IGW76" s="1"/>
      <c r="IGX76" s="1"/>
      <c r="IGY76" s="1"/>
      <c r="IGZ76" s="1"/>
      <c r="IHA76" s="1"/>
      <c r="IHB76" s="1"/>
      <c r="IHC76" s="1"/>
      <c r="IHD76" s="1"/>
      <c r="IHE76" s="1"/>
      <c r="IHF76" s="1"/>
      <c r="IHG76" s="1"/>
      <c r="IHH76" s="1"/>
      <c r="IHI76" s="1"/>
      <c r="IHJ76" s="1"/>
      <c r="IHK76" s="1"/>
      <c r="IHL76" s="1"/>
      <c r="IHM76" s="1"/>
      <c r="IHN76" s="1"/>
      <c r="IHO76" s="1"/>
      <c r="IHP76" s="1"/>
      <c r="IHQ76" s="1"/>
      <c r="IHR76" s="1"/>
      <c r="IHS76" s="1"/>
      <c r="IHT76" s="1"/>
      <c r="IHU76" s="1"/>
      <c r="IHV76" s="1"/>
      <c r="IHW76" s="1"/>
      <c r="IHX76" s="1"/>
      <c r="IHY76" s="1"/>
      <c r="IHZ76" s="1"/>
      <c r="IIA76" s="1"/>
      <c r="IIB76" s="1"/>
      <c r="IIC76" s="1"/>
      <c r="IID76" s="1"/>
      <c r="IIE76" s="1"/>
      <c r="IIF76" s="1"/>
      <c r="IIG76" s="1"/>
      <c r="IIH76" s="1"/>
      <c r="III76" s="1"/>
      <c r="IIJ76" s="1"/>
      <c r="IIK76" s="1"/>
      <c r="IIL76" s="1"/>
      <c r="IIM76" s="1"/>
      <c r="IIN76" s="1"/>
      <c r="IIO76" s="1"/>
      <c r="IIP76" s="1"/>
      <c r="IIQ76" s="1"/>
      <c r="IIR76" s="1"/>
      <c r="IIS76" s="1"/>
      <c r="IIT76" s="1"/>
      <c r="IIU76" s="1"/>
      <c r="IIV76" s="1"/>
      <c r="IIW76" s="1"/>
      <c r="IIX76" s="1"/>
      <c r="IIY76" s="1"/>
      <c r="IIZ76" s="1"/>
      <c r="IJA76" s="1"/>
      <c r="IJB76" s="1"/>
      <c r="IJC76" s="1"/>
      <c r="IJD76" s="1"/>
      <c r="IJE76" s="1"/>
      <c r="IJF76" s="1"/>
      <c r="IJG76" s="1"/>
      <c r="IJH76" s="1"/>
      <c r="IJI76" s="1"/>
      <c r="IJJ76" s="1"/>
      <c r="IJK76" s="1"/>
      <c r="IJL76" s="1"/>
      <c r="IJM76" s="1"/>
      <c r="IJN76" s="1"/>
      <c r="IJO76" s="1"/>
      <c r="IJP76" s="1"/>
      <c r="IJQ76" s="1"/>
      <c r="IJR76" s="1"/>
      <c r="IJS76" s="1"/>
      <c r="IJT76" s="1"/>
      <c r="IJU76" s="1"/>
      <c r="IJV76" s="1"/>
      <c r="IJW76" s="1"/>
      <c r="IJX76" s="1"/>
      <c r="IJY76" s="1"/>
      <c r="IJZ76" s="1"/>
      <c r="IKA76" s="1"/>
      <c r="IKB76" s="1"/>
      <c r="IKC76" s="1"/>
      <c r="IKD76" s="1"/>
      <c r="IKE76" s="1"/>
      <c r="IKF76" s="1"/>
      <c r="IKG76" s="1"/>
      <c r="IKH76" s="1"/>
      <c r="IKI76" s="1"/>
      <c r="IKJ76" s="1"/>
      <c r="IKK76" s="1"/>
      <c r="IKL76" s="1"/>
      <c r="IKM76" s="1"/>
      <c r="IKN76" s="1"/>
      <c r="IKO76" s="1"/>
      <c r="IKP76" s="1"/>
      <c r="IKQ76" s="1"/>
      <c r="IKR76" s="1"/>
      <c r="IKS76" s="1"/>
      <c r="IKT76" s="1"/>
      <c r="IKU76" s="1"/>
      <c r="IKV76" s="1"/>
      <c r="IKW76" s="1"/>
      <c r="IKX76" s="1"/>
      <c r="IKY76" s="1"/>
      <c r="IKZ76" s="1"/>
      <c r="ILA76" s="1"/>
      <c r="ILB76" s="1"/>
      <c r="ILC76" s="1"/>
      <c r="ILD76" s="1"/>
      <c r="ILE76" s="1"/>
      <c r="ILF76" s="1"/>
      <c r="ILG76" s="1"/>
      <c r="ILH76" s="1"/>
      <c r="ILI76" s="1"/>
      <c r="ILJ76" s="1"/>
      <c r="ILK76" s="1"/>
      <c r="ILL76" s="1"/>
      <c r="ILM76" s="1"/>
      <c r="ILN76" s="1"/>
      <c r="ILO76" s="1"/>
      <c r="ILP76" s="1"/>
      <c r="ILQ76" s="1"/>
      <c r="ILR76" s="1"/>
      <c r="ILS76" s="1"/>
      <c r="ILT76" s="1"/>
      <c r="ILU76" s="1"/>
      <c r="ILV76" s="1"/>
      <c r="ILW76" s="1"/>
      <c r="ILX76" s="1"/>
      <c r="ILY76" s="1"/>
      <c r="ILZ76" s="1"/>
      <c r="IMA76" s="1"/>
      <c r="IMB76" s="1"/>
      <c r="IMC76" s="1"/>
      <c r="IMD76" s="1"/>
      <c r="IME76" s="1"/>
      <c r="IMF76" s="1"/>
      <c r="IMG76" s="1"/>
      <c r="IMH76" s="1"/>
      <c r="IMI76" s="1"/>
      <c r="IMJ76" s="1"/>
      <c r="IMK76" s="1"/>
      <c r="IML76" s="1"/>
      <c r="IMM76" s="1"/>
      <c r="IMN76" s="1"/>
      <c r="IMO76" s="1"/>
      <c r="IMP76" s="1"/>
      <c r="IMQ76" s="1"/>
      <c r="IMR76" s="1"/>
      <c r="IMS76" s="1"/>
      <c r="IMT76" s="1"/>
      <c r="IMU76" s="1"/>
      <c r="IMV76" s="1"/>
      <c r="IMW76" s="1"/>
      <c r="IMX76" s="1"/>
      <c r="IMY76" s="1"/>
      <c r="IMZ76" s="1"/>
      <c r="INA76" s="1"/>
      <c r="INB76" s="1"/>
      <c r="INC76" s="1"/>
      <c r="IND76" s="1"/>
      <c r="INE76" s="1"/>
      <c r="INF76" s="1"/>
      <c r="ING76" s="1"/>
      <c r="INH76" s="1"/>
      <c r="INI76" s="1"/>
      <c r="INJ76" s="1"/>
      <c r="INK76" s="1"/>
      <c r="INL76" s="1"/>
      <c r="INM76" s="1"/>
      <c r="INN76" s="1"/>
      <c r="INO76" s="1"/>
      <c r="INP76" s="1"/>
      <c r="INQ76" s="1"/>
      <c r="INR76" s="1"/>
      <c r="INS76" s="1"/>
      <c r="INT76" s="1"/>
      <c r="INU76" s="1"/>
      <c r="INV76" s="1"/>
      <c r="INW76" s="1"/>
      <c r="INX76" s="1"/>
      <c r="INY76" s="1"/>
      <c r="INZ76" s="1"/>
      <c r="IOA76" s="1"/>
      <c r="IOB76" s="1"/>
      <c r="IOC76" s="1"/>
      <c r="IOD76" s="1"/>
      <c r="IOE76" s="1"/>
      <c r="IOF76" s="1"/>
      <c r="IOG76" s="1"/>
      <c r="IOH76" s="1"/>
      <c r="IOI76" s="1"/>
      <c r="IOJ76" s="1"/>
      <c r="IOK76" s="1"/>
      <c r="IOL76" s="1"/>
      <c r="IOM76" s="1"/>
      <c r="ION76" s="1"/>
      <c r="IOO76" s="1"/>
      <c r="IOP76" s="1"/>
      <c r="IOQ76" s="1"/>
      <c r="IOR76" s="1"/>
      <c r="IOS76" s="1"/>
      <c r="IOT76" s="1"/>
      <c r="IOU76" s="1"/>
      <c r="IOV76" s="1"/>
      <c r="IOW76" s="1"/>
      <c r="IOX76" s="1"/>
      <c r="IOY76" s="1"/>
      <c r="IOZ76" s="1"/>
      <c r="IPA76" s="1"/>
      <c r="IPB76" s="1"/>
      <c r="IPC76" s="1"/>
      <c r="IPD76" s="1"/>
      <c r="IPE76" s="1"/>
      <c r="IPF76" s="1"/>
      <c r="IPG76" s="1"/>
      <c r="IPH76" s="1"/>
      <c r="IPI76" s="1"/>
      <c r="IPJ76" s="1"/>
      <c r="IPK76" s="1"/>
      <c r="IPL76" s="1"/>
      <c r="IPM76" s="1"/>
      <c r="IPN76" s="1"/>
      <c r="IPO76" s="1"/>
      <c r="IPP76" s="1"/>
      <c r="IPQ76" s="1"/>
      <c r="IPR76" s="1"/>
      <c r="IPS76" s="1"/>
      <c r="IPT76" s="1"/>
      <c r="IPU76" s="1"/>
      <c r="IPV76" s="1"/>
      <c r="IPW76" s="1"/>
      <c r="IPX76" s="1"/>
      <c r="IPY76" s="1"/>
      <c r="IPZ76" s="1"/>
      <c r="IQA76" s="1"/>
      <c r="IQB76" s="1"/>
      <c r="IQC76" s="1"/>
      <c r="IQD76" s="1"/>
      <c r="IQE76" s="1"/>
      <c r="IQF76" s="1"/>
      <c r="IQG76" s="1"/>
      <c r="IQH76" s="1"/>
      <c r="IQI76" s="1"/>
      <c r="IQJ76" s="1"/>
      <c r="IQK76" s="1"/>
      <c r="IQL76" s="1"/>
      <c r="IQM76" s="1"/>
      <c r="IQN76" s="1"/>
      <c r="IQO76" s="1"/>
      <c r="IQP76" s="1"/>
      <c r="IQQ76" s="1"/>
      <c r="IQR76" s="1"/>
      <c r="IQS76" s="1"/>
      <c r="IQT76" s="1"/>
      <c r="IQU76" s="1"/>
      <c r="IQV76" s="1"/>
      <c r="IQW76" s="1"/>
      <c r="IQX76" s="1"/>
      <c r="IQY76" s="1"/>
      <c r="IQZ76" s="1"/>
      <c r="IRA76" s="1"/>
      <c r="IRB76" s="1"/>
      <c r="IRC76" s="1"/>
      <c r="IRD76" s="1"/>
      <c r="IRE76" s="1"/>
      <c r="IRF76" s="1"/>
      <c r="IRG76" s="1"/>
      <c r="IRH76" s="1"/>
      <c r="IRI76" s="1"/>
      <c r="IRJ76" s="1"/>
      <c r="IRK76" s="1"/>
      <c r="IRL76" s="1"/>
      <c r="IRM76" s="1"/>
      <c r="IRN76" s="1"/>
      <c r="IRO76" s="1"/>
      <c r="IRP76" s="1"/>
      <c r="IRQ76" s="1"/>
      <c r="IRR76" s="1"/>
      <c r="IRS76" s="1"/>
      <c r="IRT76" s="1"/>
      <c r="IRU76" s="1"/>
      <c r="IRV76" s="1"/>
      <c r="IRW76" s="1"/>
      <c r="IRX76" s="1"/>
      <c r="IRY76" s="1"/>
      <c r="IRZ76" s="1"/>
      <c r="ISA76" s="1"/>
      <c r="ISB76" s="1"/>
      <c r="ISC76" s="1"/>
      <c r="ISD76" s="1"/>
      <c r="ISE76" s="1"/>
      <c r="ISF76" s="1"/>
      <c r="ISG76" s="1"/>
      <c r="ISH76" s="1"/>
      <c r="ISI76" s="1"/>
      <c r="ISJ76" s="1"/>
      <c r="ISK76" s="1"/>
      <c r="ISL76" s="1"/>
      <c r="ISM76" s="1"/>
      <c r="ISN76" s="1"/>
      <c r="ISO76" s="1"/>
      <c r="ISP76" s="1"/>
      <c r="ISQ76" s="1"/>
      <c r="ISR76" s="1"/>
      <c r="ISS76" s="1"/>
      <c r="IST76" s="1"/>
      <c r="ISU76" s="1"/>
      <c r="ISV76" s="1"/>
      <c r="ISW76" s="1"/>
      <c r="ISX76" s="1"/>
      <c r="ISY76" s="1"/>
      <c r="ISZ76" s="1"/>
      <c r="ITA76" s="1"/>
      <c r="ITB76" s="1"/>
      <c r="ITC76" s="1"/>
      <c r="ITD76" s="1"/>
      <c r="ITE76" s="1"/>
      <c r="ITF76" s="1"/>
      <c r="ITG76" s="1"/>
      <c r="ITH76" s="1"/>
      <c r="ITI76" s="1"/>
      <c r="ITJ76" s="1"/>
      <c r="ITK76" s="1"/>
      <c r="ITL76" s="1"/>
      <c r="ITM76" s="1"/>
      <c r="ITN76" s="1"/>
      <c r="ITO76" s="1"/>
      <c r="ITP76" s="1"/>
      <c r="ITQ76" s="1"/>
      <c r="ITR76" s="1"/>
      <c r="ITS76" s="1"/>
      <c r="ITT76" s="1"/>
      <c r="ITU76" s="1"/>
      <c r="ITV76" s="1"/>
      <c r="ITW76" s="1"/>
      <c r="ITX76" s="1"/>
      <c r="ITY76" s="1"/>
      <c r="ITZ76" s="1"/>
      <c r="IUA76" s="1"/>
      <c r="IUB76" s="1"/>
      <c r="IUC76" s="1"/>
      <c r="IUD76" s="1"/>
      <c r="IUE76" s="1"/>
      <c r="IUF76" s="1"/>
      <c r="IUG76" s="1"/>
      <c r="IUH76" s="1"/>
      <c r="IUI76" s="1"/>
      <c r="IUJ76" s="1"/>
      <c r="IUK76" s="1"/>
      <c r="IUL76" s="1"/>
      <c r="IUM76" s="1"/>
      <c r="IUN76" s="1"/>
      <c r="IUO76" s="1"/>
      <c r="IUP76" s="1"/>
      <c r="IUQ76" s="1"/>
      <c r="IUR76" s="1"/>
      <c r="IUS76" s="1"/>
      <c r="IUT76" s="1"/>
      <c r="IUU76" s="1"/>
      <c r="IUV76" s="1"/>
      <c r="IUW76" s="1"/>
      <c r="IUX76" s="1"/>
      <c r="IUY76" s="1"/>
      <c r="IUZ76" s="1"/>
      <c r="IVA76" s="1"/>
      <c r="IVB76" s="1"/>
      <c r="IVC76" s="1"/>
      <c r="IVD76" s="1"/>
      <c r="IVE76" s="1"/>
      <c r="IVF76" s="1"/>
      <c r="IVG76" s="1"/>
      <c r="IVH76" s="1"/>
      <c r="IVI76" s="1"/>
      <c r="IVJ76" s="1"/>
      <c r="IVK76" s="1"/>
      <c r="IVL76" s="1"/>
      <c r="IVM76" s="1"/>
      <c r="IVN76" s="1"/>
      <c r="IVO76" s="1"/>
      <c r="IVP76" s="1"/>
      <c r="IVQ76" s="1"/>
      <c r="IVR76" s="1"/>
      <c r="IVS76" s="1"/>
      <c r="IVT76" s="1"/>
      <c r="IVU76" s="1"/>
      <c r="IVV76" s="1"/>
      <c r="IVW76" s="1"/>
      <c r="IVX76" s="1"/>
      <c r="IVY76" s="1"/>
      <c r="IVZ76" s="1"/>
      <c r="IWA76" s="1"/>
      <c r="IWB76" s="1"/>
      <c r="IWC76" s="1"/>
      <c r="IWD76" s="1"/>
      <c r="IWE76" s="1"/>
      <c r="IWF76" s="1"/>
      <c r="IWG76" s="1"/>
      <c r="IWH76" s="1"/>
      <c r="IWI76" s="1"/>
      <c r="IWJ76" s="1"/>
      <c r="IWK76" s="1"/>
      <c r="IWL76" s="1"/>
      <c r="IWM76" s="1"/>
      <c r="IWN76" s="1"/>
      <c r="IWO76" s="1"/>
      <c r="IWP76" s="1"/>
      <c r="IWQ76" s="1"/>
      <c r="IWR76" s="1"/>
      <c r="IWS76" s="1"/>
      <c r="IWT76" s="1"/>
      <c r="IWU76" s="1"/>
      <c r="IWV76" s="1"/>
      <c r="IWW76" s="1"/>
      <c r="IWX76" s="1"/>
      <c r="IWY76" s="1"/>
      <c r="IWZ76" s="1"/>
      <c r="IXA76" s="1"/>
      <c r="IXB76" s="1"/>
      <c r="IXC76" s="1"/>
      <c r="IXD76" s="1"/>
      <c r="IXE76" s="1"/>
      <c r="IXF76" s="1"/>
      <c r="IXG76" s="1"/>
      <c r="IXH76" s="1"/>
      <c r="IXI76" s="1"/>
      <c r="IXJ76" s="1"/>
      <c r="IXK76" s="1"/>
      <c r="IXL76" s="1"/>
      <c r="IXM76" s="1"/>
      <c r="IXN76" s="1"/>
      <c r="IXO76" s="1"/>
      <c r="IXP76" s="1"/>
      <c r="IXQ76" s="1"/>
      <c r="IXR76" s="1"/>
      <c r="IXS76" s="1"/>
      <c r="IXT76" s="1"/>
      <c r="IXU76" s="1"/>
      <c r="IXV76" s="1"/>
      <c r="IXW76" s="1"/>
      <c r="IXX76" s="1"/>
      <c r="IXY76" s="1"/>
      <c r="IXZ76" s="1"/>
      <c r="IYA76" s="1"/>
      <c r="IYB76" s="1"/>
      <c r="IYC76" s="1"/>
      <c r="IYD76" s="1"/>
      <c r="IYE76" s="1"/>
      <c r="IYF76" s="1"/>
      <c r="IYG76" s="1"/>
      <c r="IYH76" s="1"/>
      <c r="IYI76" s="1"/>
      <c r="IYJ76" s="1"/>
      <c r="IYK76" s="1"/>
      <c r="IYL76" s="1"/>
      <c r="IYM76" s="1"/>
      <c r="IYN76" s="1"/>
      <c r="IYO76" s="1"/>
      <c r="IYP76" s="1"/>
      <c r="IYQ76" s="1"/>
      <c r="IYR76" s="1"/>
      <c r="IYS76" s="1"/>
      <c r="IYT76" s="1"/>
      <c r="IYU76" s="1"/>
      <c r="IYV76" s="1"/>
      <c r="IYW76" s="1"/>
      <c r="IYX76" s="1"/>
      <c r="IYY76" s="1"/>
      <c r="IYZ76" s="1"/>
      <c r="IZA76" s="1"/>
      <c r="IZB76" s="1"/>
      <c r="IZC76" s="1"/>
      <c r="IZD76" s="1"/>
      <c r="IZE76" s="1"/>
      <c r="IZF76" s="1"/>
      <c r="IZG76" s="1"/>
      <c r="IZH76" s="1"/>
      <c r="IZI76" s="1"/>
      <c r="IZJ76" s="1"/>
      <c r="IZK76" s="1"/>
      <c r="IZL76" s="1"/>
      <c r="IZM76" s="1"/>
      <c r="IZN76" s="1"/>
      <c r="IZO76" s="1"/>
      <c r="IZP76" s="1"/>
      <c r="IZQ76" s="1"/>
      <c r="IZR76" s="1"/>
      <c r="IZS76" s="1"/>
      <c r="IZT76" s="1"/>
      <c r="IZU76" s="1"/>
      <c r="IZV76" s="1"/>
      <c r="IZW76" s="1"/>
      <c r="IZX76" s="1"/>
      <c r="IZY76" s="1"/>
      <c r="IZZ76" s="1"/>
      <c r="JAA76" s="1"/>
      <c r="JAB76" s="1"/>
      <c r="JAC76" s="1"/>
      <c r="JAD76" s="1"/>
      <c r="JAE76" s="1"/>
      <c r="JAF76" s="1"/>
      <c r="JAG76" s="1"/>
      <c r="JAH76" s="1"/>
      <c r="JAI76" s="1"/>
      <c r="JAJ76" s="1"/>
      <c r="JAK76" s="1"/>
      <c r="JAL76" s="1"/>
      <c r="JAM76" s="1"/>
      <c r="JAN76" s="1"/>
      <c r="JAO76" s="1"/>
      <c r="JAP76" s="1"/>
      <c r="JAQ76" s="1"/>
      <c r="JAR76" s="1"/>
      <c r="JAS76" s="1"/>
      <c r="JAT76" s="1"/>
      <c r="JAU76" s="1"/>
      <c r="JAV76" s="1"/>
      <c r="JAW76" s="1"/>
      <c r="JAX76" s="1"/>
      <c r="JAY76" s="1"/>
      <c r="JAZ76" s="1"/>
      <c r="JBA76" s="1"/>
      <c r="JBB76" s="1"/>
      <c r="JBC76" s="1"/>
      <c r="JBD76" s="1"/>
      <c r="JBE76" s="1"/>
      <c r="JBF76" s="1"/>
      <c r="JBG76" s="1"/>
      <c r="JBH76" s="1"/>
      <c r="JBI76" s="1"/>
      <c r="JBJ76" s="1"/>
      <c r="JBK76" s="1"/>
      <c r="JBL76" s="1"/>
      <c r="JBM76" s="1"/>
      <c r="JBN76" s="1"/>
      <c r="JBO76" s="1"/>
      <c r="JBP76" s="1"/>
      <c r="JBQ76" s="1"/>
      <c r="JBR76" s="1"/>
      <c r="JBS76" s="1"/>
      <c r="JBT76" s="1"/>
      <c r="JBU76" s="1"/>
      <c r="JBV76" s="1"/>
      <c r="JBW76" s="1"/>
      <c r="JBX76" s="1"/>
      <c r="JBY76" s="1"/>
      <c r="JBZ76" s="1"/>
      <c r="JCA76" s="1"/>
      <c r="JCB76" s="1"/>
      <c r="JCC76" s="1"/>
      <c r="JCD76" s="1"/>
      <c r="JCE76" s="1"/>
      <c r="JCF76" s="1"/>
      <c r="JCG76" s="1"/>
      <c r="JCH76" s="1"/>
      <c r="JCI76" s="1"/>
      <c r="JCJ76" s="1"/>
      <c r="JCK76" s="1"/>
      <c r="JCL76" s="1"/>
      <c r="JCM76" s="1"/>
      <c r="JCN76" s="1"/>
      <c r="JCO76" s="1"/>
      <c r="JCP76" s="1"/>
      <c r="JCQ76" s="1"/>
      <c r="JCR76" s="1"/>
      <c r="JCS76" s="1"/>
      <c r="JCT76" s="1"/>
      <c r="JCU76" s="1"/>
      <c r="JCV76" s="1"/>
      <c r="JCW76" s="1"/>
      <c r="JCX76" s="1"/>
      <c r="JCY76" s="1"/>
      <c r="JCZ76" s="1"/>
      <c r="JDA76" s="1"/>
      <c r="JDB76" s="1"/>
      <c r="JDC76" s="1"/>
      <c r="JDD76" s="1"/>
      <c r="JDE76" s="1"/>
      <c r="JDF76" s="1"/>
      <c r="JDG76" s="1"/>
      <c r="JDH76" s="1"/>
      <c r="JDI76" s="1"/>
      <c r="JDJ76" s="1"/>
      <c r="JDK76" s="1"/>
      <c r="JDL76" s="1"/>
      <c r="JDM76" s="1"/>
      <c r="JDN76" s="1"/>
      <c r="JDO76" s="1"/>
      <c r="JDP76" s="1"/>
      <c r="JDQ76" s="1"/>
      <c r="JDR76" s="1"/>
      <c r="JDS76" s="1"/>
      <c r="JDT76" s="1"/>
      <c r="JDU76" s="1"/>
      <c r="JDV76" s="1"/>
      <c r="JDW76" s="1"/>
      <c r="JDX76" s="1"/>
      <c r="JDY76" s="1"/>
      <c r="JDZ76" s="1"/>
      <c r="JEA76" s="1"/>
      <c r="JEB76" s="1"/>
      <c r="JEC76" s="1"/>
      <c r="JED76" s="1"/>
      <c r="JEE76" s="1"/>
      <c r="JEF76" s="1"/>
      <c r="JEG76" s="1"/>
      <c r="JEH76" s="1"/>
      <c r="JEI76" s="1"/>
      <c r="JEJ76" s="1"/>
      <c r="JEK76" s="1"/>
      <c r="JEL76" s="1"/>
      <c r="JEM76" s="1"/>
      <c r="JEN76" s="1"/>
      <c r="JEO76" s="1"/>
      <c r="JEP76" s="1"/>
      <c r="JEQ76" s="1"/>
      <c r="JER76" s="1"/>
      <c r="JES76" s="1"/>
      <c r="JET76" s="1"/>
      <c r="JEU76" s="1"/>
      <c r="JEV76" s="1"/>
      <c r="JEW76" s="1"/>
      <c r="JEX76" s="1"/>
      <c r="JEY76" s="1"/>
      <c r="JEZ76" s="1"/>
      <c r="JFA76" s="1"/>
      <c r="JFB76" s="1"/>
      <c r="JFC76" s="1"/>
      <c r="JFD76" s="1"/>
      <c r="JFE76" s="1"/>
      <c r="JFF76" s="1"/>
      <c r="JFG76" s="1"/>
      <c r="JFH76" s="1"/>
      <c r="JFI76" s="1"/>
      <c r="JFJ76" s="1"/>
      <c r="JFK76" s="1"/>
      <c r="JFL76" s="1"/>
      <c r="JFM76" s="1"/>
      <c r="JFN76" s="1"/>
      <c r="JFO76" s="1"/>
      <c r="JFP76" s="1"/>
      <c r="JFQ76" s="1"/>
      <c r="JFR76" s="1"/>
      <c r="JFS76" s="1"/>
      <c r="JFT76" s="1"/>
      <c r="JFU76" s="1"/>
      <c r="JFV76" s="1"/>
      <c r="JFW76" s="1"/>
      <c r="JFX76" s="1"/>
      <c r="JFY76" s="1"/>
      <c r="JFZ76" s="1"/>
      <c r="JGA76" s="1"/>
      <c r="JGB76" s="1"/>
      <c r="JGC76" s="1"/>
      <c r="JGD76" s="1"/>
      <c r="JGE76" s="1"/>
      <c r="JGF76" s="1"/>
      <c r="JGG76" s="1"/>
      <c r="JGH76" s="1"/>
      <c r="JGI76" s="1"/>
      <c r="JGJ76" s="1"/>
      <c r="JGK76" s="1"/>
      <c r="JGL76" s="1"/>
      <c r="JGM76" s="1"/>
      <c r="JGN76" s="1"/>
      <c r="JGO76" s="1"/>
      <c r="JGP76" s="1"/>
      <c r="JGQ76" s="1"/>
      <c r="JGR76" s="1"/>
      <c r="JGS76" s="1"/>
      <c r="JGT76" s="1"/>
      <c r="JGU76" s="1"/>
      <c r="JGV76" s="1"/>
      <c r="JGW76" s="1"/>
      <c r="JGX76" s="1"/>
      <c r="JGY76" s="1"/>
      <c r="JGZ76" s="1"/>
      <c r="JHA76" s="1"/>
      <c r="JHB76" s="1"/>
      <c r="JHC76" s="1"/>
      <c r="JHD76" s="1"/>
      <c r="JHE76" s="1"/>
      <c r="JHF76" s="1"/>
      <c r="JHG76" s="1"/>
      <c r="JHH76" s="1"/>
      <c r="JHI76" s="1"/>
      <c r="JHJ76" s="1"/>
      <c r="JHK76" s="1"/>
      <c r="JHL76" s="1"/>
      <c r="JHM76" s="1"/>
      <c r="JHN76" s="1"/>
      <c r="JHO76" s="1"/>
      <c r="JHP76" s="1"/>
      <c r="JHQ76" s="1"/>
      <c r="JHR76" s="1"/>
      <c r="JHS76" s="1"/>
      <c r="JHT76" s="1"/>
      <c r="JHU76" s="1"/>
      <c r="JHV76" s="1"/>
      <c r="JHW76" s="1"/>
      <c r="JHX76" s="1"/>
      <c r="JHY76" s="1"/>
      <c r="JHZ76" s="1"/>
      <c r="JIA76" s="1"/>
      <c r="JIB76" s="1"/>
      <c r="JIC76" s="1"/>
      <c r="JID76" s="1"/>
      <c r="JIE76" s="1"/>
      <c r="JIF76" s="1"/>
      <c r="JIG76" s="1"/>
      <c r="JIH76" s="1"/>
      <c r="JII76" s="1"/>
      <c r="JIJ76" s="1"/>
      <c r="JIK76" s="1"/>
      <c r="JIL76" s="1"/>
      <c r="JIM76" s="1"/>
      <c r="JIN76" s="1"/>
      <c r="JIO76" s="1"/>
      <c r="JIP76" s="1"/>
      <c r="JIQ76" s="1"/>
      <c r="JIR76" s="1"/>
      <c r="JIS76" s="1"/>
      <c r="JIT76" s="1"/>
      <c r="JIU76" s="1"/>
      <c r="JIV76" s="1"/>
      <c r="JIW76" s="1"/>
      <c r="JIX76" s="1"/>
      <c r="JIY76" s="1"/>
      <c r="JIZ76" s="1"/>
      <c r="JJA76" s="1"/>
      <c r="JJB76" s="1"/>
      <c r="JJC76" s="1"/>
      <c r="JJD76" s="1"/>
      <c r="JJE76" s="1"/>
      <c r="JJF76" s="1"/>
      <c r="JJG76" s="1"/>
      <c r="JJH76" s="1"/>
      <c r="JJI76" s="1"/>
      <c r="JJJ76" s="1"/>
      <c r="JJK76" s="1"/>
      <c r="JJL76" s="1"/>
      <c r="JJM76" s="1"/>
      <c r="JJN76" s="1"/>
      <c r="JJO76" s="1"/>
      <c r="JJP76" s="1"/>
      <c r="JJQ76" s="1"/>
      <c r="JJR76" s="1"/>
      <c r="JJS76" s="1"/>
      <c r="JJT76" s="1"/>
      <c r="JJU76" s="1"/>
      <c r="JJV76" s="1"/>
      <c r="JJW76" s="1"/>
      <c r="JJX76" s="1"/>
      <c r="JJY76" s="1"/>
      <c r="JJZ76" s="1"/>
      <c r="JKA76" s="1"/>
      <c r="JKB76" s="1"/>
      <c r="JKC76" s="1"/>
      <c r="JKD76" s="1"/>
      <c r="JKE76" s="1"/>
      <c r="JKF76" s="1"/>
      <c r="JKG76" s="1"/>
      <c r="JKH76" s="1"/>
      <c r="JKI76" s="1"/>
      <c r="JKJ76" s="1"/>
      <c r="JKK76" s="1"/>
      <c r="JKL76" s="1"/>
      <c r="JKM76" s="1"/>
      <c r="JKN76" s="1"/>
      <c r="JKO76" s="1"/>
      <c r="JKP76" s="1"/>
      <c r="JKQ76" s="1"/>
      <c r="JKR76" s="1"/>
      <c r="JKS76" s="1"/>
      <c r="JKT76" s="1"/>
      <c r="JKU76" s="1"/>
      <c r="JKV76" s="1"/>
      <c r="JKW76" s="1"/>
      <c r="JKX76" s="1"/>
      <c r="JKY76" s="1"/>
      <c r="JKZ76" s="1"/>
      <c r="JLA76" s="1"/>
      <c r="JLB76" s="1"/>
      <c r="JLC76" s="1"/>
      <c r="JLD76" s="1"/>
      <c r="JLE76" s="1"/>
      <c r="JLF76" s="1"/>
      <c r="JLG76" s="1"/>
      <c r="JLH76" s="1"/>
      <c r="JLI76" s="1"/>
      <c r="JLJ76" s="1"/>
      <c r="JLK76" s="1"/>
      <c r="JLL76" s="1"/>
      <c r="JLM76" s="1"/>
      <c r="JLN76" s="1"/>
      <c r="JLO76" s="1"/>
      <c r="JLP76" s="1"/>
      <c r="JLQ76" s="1"/>
      <c r="JLR76" s="1"/>
      <c r="JLS76" s="1"/>
      <c r="JLT76" s="1"/>
      <c r="JLU76" s="1"/>
      <c r="JLV76" s="1"/>
      <c r="JLW76" s="1"/>
      <c r="JLX76" s="1"/>
      <c r="JLY76" s="1"/>
      <c r="JLZ76" s="1"/>
      <c r="JMA76" s="1"/>
      <c r="JMB76" s="1"/>
      <c r="JMC76" s="1"/>
      <c r="JMD76" s="1"/>
      <c r="JME76" s="1"/>
      <c r="JMF76" s="1"/>
      <c r="JMG76" s="1"/>
      <c r="JMH76" s="1"/>
      <c r="JMI76" s="1"/>
      <c r="JMJ76" s="1"/>
      <c r="JMK76" s="1"/>
      <c r="JML76" s="1"/>
      <c r="JMM76" s="1"/>
      <c r="JMN76" s="1"/>
      <c r="JMO76" s="1"/>
      <c r="JMP76" s="1"/>
      <c r="JMQ76" s="1"/>
      <c r="JMR76" s="1"/>
      <c r="JMS76" s="1"/>
      <c r="JMT76" s="1"/>
      <c r="JMU76" s="1"/>
      <c r="JMV76" s="1"/>
      <c r="JMW76" s="1"/>
      <c r="JMX76" s="1"/>
      <c r="JMY76" s="1"/>
      <c r="JMZ76" s="1"/>
      <c r="JNA76" s="1"/>
      <c r="JNB76" s="1"/>
      <c r="JNC76" s="1"/>
      <c r="JND76" s="1"/>
      <c r="JNE76" s="1"/>
      <c r="JNF76" s="1"/>
      <c r="JNG76" s="1"/>
      <c r="JNH76" s="1"/>
      <c r="JNI76" s="1"/>
      <c r="JNJ76" s="1"/>
      <c r="JNK76" s="1"/>
      <c r="JNL76" s="1"/>
      <c r="JNM76" s="1"/>
      <c r="JNN76" s="1"/>
      <c r="JNO76" s="1"/>
      <c r="JNP76" s="1"/>
      <c r="JNQ76" s="1"/>
      <c r="JNR76" s="1"/>
      <c r="JNS76" s="1"/>
      <c r="JNT76" s="1"/>
      <c r="JNU76" s="1"/>
      <c r="JNV76" s="1"/>
      <c r="JNW76" s="1"/>
      <c r="JNX76" s="1"/>
      <c r="JNY76" s="1"/>
      <c r="JNZ76" s="1"/>
      <c r="JOA76" s="1"/>
      <c r="JOB76" s="1"/>
      <c r="JOC76" s="1"/>
      <c r="JOD76" s="1"/>
      <c r="JOE76" s="1"/>
      <c r="JOF76" s="1"/>
      <c r="JOG76" s="1"/>
      <c r="JOH76" s="1"/>
      <c r="JOI76" s="1"/>
      <c r="JOJ76" s="1"/>
      <c r="JOK76" s="1"/>
      <c r="JOL76" s="1"/>
      <c r="JOM76" s="1"/>
      <c r="JON76" s="1"/>
      <c r="JOO76" s="1"/>
      <c r="JOP76" s="1"/>
      <c r="JOQ76" s="1"/>
      <c r="JOR76" s="1"/>
      <c r="JOS76" s="1"/>
      <c r="JOT76" s="1"/>
      <c r="JOU76" s="1"/>
      <c r="JOV76" s="1"/>
      <c r="JOW76" s="1"/>
      <c r="JOX76" s="1"/>
      <c r="JOY76" s="1"/>
      <c r="JOZ76" s="1"/>
      <c r="JPA76" s="1"/>
      <c r="JPB76" s="1"/>
      <c r="JPC76" s="1"/>
      <c r="JPD76" s="1"/>
      <c r="JPE76" s="1"/>
      <c r="JPF76" s="1"/>
      <c r="JPG76" s="1"/>
      <c r="JPH76" s="1"/>
      <c r="JPI76" s="1"/>
      <c r="JPJ76" s="1"/>
      <c r="JPK76" s="1"/>
      <c r="JPL76" s="1"/>
      <c r="JPM76" s="1"/>
      <c r="JPN76" s="1"/>
      <c r="JPO76" s="1"/>
      <c r="JPP76" s="1"/>
      <c r="JPQ76" s="1"/>
      <c r="JPR76" s="1"/>
      <c r="JPS76" s="1"/>
      <c r="JPT76" s="1"/>
      <c r="JPU76" s="1"/>
      <c r="JPV76" s="1"/>
      <c r="JPW76" s="1"/>
      <c r="JPX76" s="1"/>
      <c r="JPY76" s="1"/>
      <c r="JPZ76" s="1"/>
      <c r="JQA76" s="1"/>
      <c r="JQB76" s="1"/>
      <c r="JQC76" s="1"/>
      <c r="JQD76" s="1"/>
      <c r="JQE76" s="1"/>
      <c r="JQF76" s="1"/>
      <c r="JQG76" s="1"/>
      <c r="JQH76" s="1"/>
      <c r="JQI76" s="1"/>
      <c r="JQJ76" s="1"/>
      <c r="JQK76" s="1"/>
      <c r="JQL76" s="1"/>
      <c r="JQM76" s="1"/>
      <c r="JQN76" s="1"/>
      <c r="JQO76" s="1"/>
      <c r="JQP76" s="1"/>
      <c r="JQQ76" s="1"/>
      <c r="JQR76" s="1"/>
      <c r="JQS76" s="1"/>
      <c r="JQT76" s="1"/>
      <c r="JQU76" s="1"/>
      <c r="JQV76" s="1"/>
      <c r="JQW76" s="1"/>
      <c r="JQX76" s="1"/>
      <c r="JQY76" s="1"/>
      <c r="JQZ76" s="1"/>
      <c r="JRA76" s="1"/>
      <c r="JRB76" s="1"/>
      <c r="JRC76" s="1"/>
      <c r="JRD76" s="1"/>
      <c r="JRE76" s="1"/>
      <c r="JRF76" s="1"/>
      <c r="JRG76" s="1"/>
      <c r="JRH76" s="1"/>
      <c r="JRI76" s="1"/>
      <c r="JRJ76" s="1"/>
      <c r="JRK76" s="1"/>
      <c r="JRL76" s="1"/>
      <c r="JRM76" s="1"/>
      <c r="JRN76" s="1"/>
      <c r="JRO76" s="1"/>
      <c r="JRP76" s="1"/>
      <c r="JRQ76" s="1"/>
      <c r="JRR76" s="1"/>
      <c r="JRS76" s="1"/>
      <c r="JRT76" s="1"/>
      <c r="JRU76" s="1"/>
      <c r="JRV76" s="1"/>
      <c r="JRW76" s="1"/>
      <c r="JRX76" s="1"/>
      <c r="JRY76" s="1"/>
      <c r="JRZ76" s="1"/>
      <c r="JSA76" s="1"/>
      <c r="JSB76" s="1"/>
      <c r="JSC76" s="1"/>
      <c r="JSD76" s="1"/>
      <c r="JSE76" s="1"/>
      <c r="JSF76" s="1"/>
      <c r="JSG76" s="1"/>
      <c r="JSH76" s="1"/>
      <c r="JSI76" s="1"/>
      <c r="JSJ76" s="1"/>
      <c r="JSK76" s="1"/>
      <c r="JSL76" s="1"/>
      <c r="JSM76" s="1"/>
      <c r="JSN76" s="1"/>
      <c r="JSO76" s="1"/>
      <c r="JSP76" s="1"/>
      <c r="JSQ76" s="1"/>
      <c r="JSR76" s="1"/>
      <c r="JSS76" s="1"/>
      <c r="JST76" s="1"/>
      <c r="JSU76" s="1"/>
      <c r="JSV76" s="1"/>
      <c r="JSW76" s="1"/>
      <c r="JSX76" s="1"/>
      <c r="JSY76" s="1"/>
      <c r="JSZ76" s="1"/>
      <c r="JTA76" s="1"/>
      <c r="JTB76" s="1"/>
      <c r="JTC76" s="1"/>
      <c r="JTD76" s="1"/>
      <c r="JTE76" s="1"/>
      <c r="JTF76" s="1"/>
      <c r="JTG76" s="1"/>
      <c r="JTH76" s="1"/>
      <c r="JTI76" s="1"/>
      <c r="JTJ76" s="1"/>
      <c r="JTK76" s="1"/>
      <c r="JTL76" s="1"/>
      <c r="JTM76" s="1"/>
      <c r="JTN76" s="1"/>
      <c r="JTO76" s="1"/>
      <c r="JTP76" s="1"/>
      <c r="JTQ76" s="1"/>
      <c r="JTR76" s="1"/>
      <c r="JTS76" s="1"/>
      <c r="JTT76" s="1"/>
      <c r="JTU76" s="1"/>
      <c r="JTV76" s="1"/>
      <c r="JTW76" s="1"/>
      <c r="JTX76" s="1"/>
      <c r="JTY76" s="1"/>
      <c r="JTZ76" s="1"/>
      <c r="JUA76" s="1"/>
      <c r="JUB76" s="1"/>
      <c r="JUC76" s="1"/>
      <c r="JUD76" s="1"/>
      <c r="JUE76" s="1"/>
      <c r="JUF76" s="1"/>
      <c r="JUG76" s="1"/>
      <c r="JUH76" s="1"/>
      <c r="JUI76" s="1"/>
      <c r="JUJ76" s="1"/>
      <c r="JUK76" s="1"/>
      <c r="JUL76" s="1"/>
      <c r="JUM76" s="1"/>
      <c r="JUN76" s="1"/>
      <c r="JUO76" s="1"/>
      <c r="JUP76" s="1"/>
      <c r="JUQ76" s="1"/>
      <c r="JUR76" s="1"/>
      <c r="JUS76" s="1"/>
      <c r="JUT76" s="1"/>
      <c r="JUU76" s="1"/>
      <c r="JUV76" s="1"/>
      <c r="JUW76" s="1"/>
      <c r="JUX76" s="1"/>
      <c r="JUY76" s="1"/>
      <c r="JUZ76" s="1"/>
      <c r="JVA76" s="1"/>
      <c r="JVB76" s="1"/>
      <c r="JVC76" s="1"/>
      <c r="JVD76" s="1"/>
      <c r="JVE76" s="1"/>
      <c r="JVF76" s="1"/>
      <c r="JVG76" s="1"/>
      <c r="JVH76" s="1"/>
      <c r="JVI76" s="1"/>
      <c r="JVJ76" s="1"/>
      <c r="JVK76" s="1"/>
      <c r="JVL76" s="1"/>
      <c r="JVM76" s="1"/>
      <c r="JVN76" s="1"/>
      <c r="JVO76" s="1"/>
      <c r="JVP76" s="1"/>
      <c r="JVQ76" s="1"/>
      <c r="JVR76" s="1"/>
      <c r="JVS76" s="1"/>
      <c r="JVT76" s="1"/>
      <c r="JVU76" s="1"/>
      <c r="JVV76" s="1"/>
      <c r="JVW76" s="1"/>
      <c r="JVX76" s="1"/>
      <c r="JVY76" s="1"/>
      <c r="JVZ76" s="1"/>
      <c r="JWA76" s="1"/>
      <c r="JWB76" s="1"/>
      <c r="JWC76" s="1"/>
      <c r="JWD76" s="1"/>
      <c r="JWE76" s="1"/>
      <c r="JWF76" s="1"/>
      <c r="JWG76" s="1"/>
      <c r="JWH76" s="1"/>
      <c r="JWI76" s="1"/>
      <c r="JWJ76" s="1"/>
      <c r="JWK76" s="1"/>
      <c r="JWL76" s="1"/>
      <c r="JWM76" s="1"/>
      <c r="JWN76" s="1"/>
      <c r="JWO76" s="1"/>
      <c r="JWP76" s="1"/>
      <c r="JWQ76" s="1"/>
      <c r="JWR76" s="1"/>
      <c r="JWS76" s="1"/>
      <c r="JWT76" s="1"/>
      <c r="JWU76" s="1"/>
      <c r="JWV76" s="1"/>
      <c r="JWW76" s="1"/>
      <c r="JWX76" s="1"/>
      <c r="JWY76" s="1"/>
      <c r="JWZ76" s="1"/>
      <c r="JXA76" s="1"/>
      <c r="JXB76" s="1"/>
      <c r="JXC76" s="1"/>
      <c r="JXD76" s="1"/>
      <c r="JXE76" s="1"/>
      <c r="JXF76" s="1"/>
      <c r="JXG76" s="1"/>
      <c r="JXH76" s="1"/>
      <c r="JXI76" s="1"/>
      <c r="JXJ76" s="1"/>
      <c r="JXK76" s="1"/>
      <c r="JXL76" s="1"/>
      <c r="JXM76" s="1"/>
      <c r="JXN76" s="1"/>
      <c r="JXO76" s="1"/>
      <c r="JXP76" s="1"/>
      <c r="JXQ76" s="1"/>
      <c r="JXR76" s="1"/>
      <c r="JXS76" s="1"/>
      <c r="JXT76" s="1"/>
      <c r="JXU76" s="1"/>
      <c r="JXV76" s="1"/>
      <c r="JXW76" s="1"/>
      <c r="JXX76" s="1"/>
      <c r="JXY76" s="1"/>
      <c r="JXZ76" s="1"/>
      <c r="JYA76" s="1"/>
      <c r="JYB76" s="1"/>
      <c r="JYC76" s="1"/>
      <c r="JYD76" s="1"/>
      <c r="JYE76" s="1"/>
      <c r="JYF76" s="1"/>
      <c r="JYG76" s="1"/>
      <c r="JYH76" s="1"/>
      <c r="JYI76" s="1"/>
      <c r="JYJ76" s="1"/>
      <c r="JYK76" s="1"/>
      <c r="JYL76" s="1"/>
      <c r="JYM76" s="1"/>
      <c r="JYN76" s="1"/>
      <c r="JYO76" s="1"/>
      <c r="JYP76" s="1"/>
      <c r="JYQ76" s="1"/>
      <c r="JYR76" s="1"/>
      <c r="JYS76" s="1"/>
      <c r="JYT76" s="1"/>
      <c r="JYU76" s="1"/>
      <c r="JYV76" s="1"/>
      <c r="JYW76" s="1"/>
      <c r="JYX76" s="1"/>
      <c r="JYY76" s="1"/>
      <c r="JYZ76" s="1"/>
      <c r="JZA76" s="1"/>
      <c r="JZB76" s="1"/>
      <c r="JZC76" s="1"/>
      <c r="JZD76" s="1"/>
      <c r="JZE76" s="1"/>
      <c r="JZF76" s="1"/>
      <c r="JZG76" s="1"/>
      <c r="JZH76" s="1"/>
      <c r="JZI76" s="1"/>
      <c r="JZJ76" s="1"/>
      <c r="JZK76" s="1"/>
      <c r="JZL76" s="1"/>
      <c r="JZM76" s="1"/>
      <c r="JZN76" s="1"/>
      <c r="JZO76" s="1"/>
      <c r="JZP76" s="1"/>
      <c r="JZQ76" s="1"/>
      <c r="JZR76" s="1"/>
      <c r="JZS76" s="1"/>
      <c r="JZT76" s="1"/>
      <c r="JZU76" s="1"/>
      <c r="JZV76" s="1"/>
      <c r="JZW76" s="1"/>
      <c r="JZX76" s="1"/>
      <c r="JZY76" s="1"/>
      <c r="JZZ76" s="1"/>
      <c r="KAA76" s="1"/>
      <c r="KAB76" s="1"/>
      <c r="KAC76" s="1"/>
      <c r="KAD76" s="1"/>
      <c r="KAE76" s="1"/>
      <c r="KAF76" s="1"/>
      <c r="KAG76" s="1"/>
      <c r="KAH76" s="1"/>
      <c r="KAI76" s="1"/>
      <c r="KAJ76" s="1"/>
      <c r="KAK76" s="1"/>
      <c r="KAL76" s="1"/>
      <c r="KAM76" s="1"/>
      <c r="KAN76" s="1"/>
      <c r="KAO76" s="1"/>
      <c r="KAP76" s="1"/>
      <c r="KAQ76" s="1"/>
      <c r="KAR76" s="1"/>
      <c r="KAS76" s="1"/>
      <c r="KAT76" s="1"/>
      <c r="KAU76" s="1"/>
      <c r="KAV76" s="1"/>
      <c r="KAW76" s="1"/>
      <c r="KAX76" s="1"/>
      <c r="KAY76" s="1"/>
      <c r="KAZ76" s="1"/>
      <c r="KBA76" s="1"/>
      <c r="KBB76" s="1"/>
      <c r="KBC76" s="1"/>
      <c r="KBD76" s="1"/>
      <c r="KBE76" s="1"/>
      <c r="KBF76" s="1"/>
      <c r="KBG76" s="1"/>
      <c r="KBH76" s="1"/>
      <c r="KBI76" s="1"/>
      <c r="KBJ76" s="1"/>
      <c r="KBK76" s="1"/>
      <c r="KBL76" s="1"/>
      <c r="KBM76" s="1"/>
      <c r="KBN76" s="1"/>
      <c r="KBO76" s="1"/>
      <c r="KBP76" s="1"/>
      <c r="KBQ76" s="1"/>
      <c r="KBR76" s="1"/>
      <c r="KBS76" s="1"/>
      <c r="KBT76" s="1"/>
      <c r="KBU76" s="1"/>
      <c r="KBV76" s="1"/>
      <c r="KBW76" s="1"/>
      <c r="KBX76" s="1"/>
      <c r="KBY76" s="1"/>
      <c r="KBZ76" s="1"/>
      <c r="KCA76" s="1"/>
      <c r="KCB76" s="1"/>
      <c r="KCC76" s="1"/>
      <c r="KCD76" s="1"/>
      <c r="KCE76" s="1"/>
      <c r="KCF76" s="1"/>
      <c r="KCG76" s="1"/>
      <c r="KCH76" s="1"/>
      <c r="KCI76" s="1"/>
      <c r="KCJ76" s="1"/>
      <c r="KCK76" s="1"/>
      <c r="KCL76" s="1"/>
      <c r="KCM76" s="1"/>
      <c r="KCN76" s="1"/>
      <c r="KCO76" s="1"/>
      <c r="KCP76" s="1"/>
      <c r="KCQ76" s="1"/>
      <c r="KCR76" s="1"/>
      <c r="KCS76" s="1"/>
      <c r="KCT76" s="1"/>
      <c r="KCU76" s="1"/>
      <c r="KCV76" s="1"/>
      <c r="KCW76" s="1"/>
      <c r="KCX76" s="1"/>
      <c r="KCY76" s="1"/>
      <c r="KCZ76" s="1"/>
      <c r="KDA76" s="1"/>
      <c r="KDB76" s="1"/>
      <c r="KDC76" s="1"/>
      <c r="KDD76" s="1"/>
      <c r="KDE76" s="1"/>
      <c r="KDF76" s="1"/>
      <c r="KDG76" s="1"/>
      <c r="KDH76" s="1"/>
      <c r="KDI76" s="1"/>
      <c r="KDJ76" s="1"/>
      <c r="KDK76" s="1"/>
      <c r="KDL76" s="1"/>
      <c r="KDM76" s="1"/>
      <c r="KDN76" s="1"/>
      <c r="KDO76" s="1"/>
      <c r="KDP76" s="1"/>
      <c r="KDQ76" s="1"/>
      <c r="KDR76" s="1"/>
      <c r="KDS76" s="1"/>
      <c r="KDT76" s="1"/>
      <c r="KDU76" s="1"/>
      <c r="KDV76" s="1"/>
      <c r="KDW76" s="1"/>
      <c r="KDX76" s="1"/>
      <c r="KDY76" s="1"/>
      <c r="KDZ76" s="1"/>
      <c r="KEA76" s="1"/>
      <c r="KEB76" s="1"/>
      <c r="KEC76" s="1"/>
      <c r="KED76" s="1"/>
      <c r="KEE76" s="1"/>
      <c r="KEF76" s="1"/>
      <c r="KEG76" s="1"/>
      <c r="KEH76" s="1"/>
      <c r="KEI76" s="1"/>
      <c r="KEJ76" s="1"/>
      <c r="KEK76" s="1"/>
      <c r="KEL76" s="1"/>
      <c r="KEM76" s="1"/>
      <c r="KEN76" s="1"/>
      <c r="KEO76" s="1"/>
      <c r="KEP76" s="1"/>
      <c r="KEQ76" s="1"/>
      <c r="KER76" s="1"/>
      <c r="KES76" s="1"/>
      <c r="KET76" s="1"/>
      <c r="KEU76" s="1"/>
      <c r="KEV76" s="1"/>
      <c r="KEW76" s="1"/>
      <c r="KEX76" s="1"/>
      <c r="KEY76" s="1"/>
      <c r="KEZ76" s="1"/>
      <c r="KFA76" s="1"/>
      <c r="KFB76" s="1"/>
      <c r="KFC76" s="1"/>
      <c r="KFD76" s="1"/>
      <c r="KFE76" s="1"/>
      <c r="KFF76" s="1"/>
      <c r="KFG76" s="1"/>
      <c r="KFH76" s="1"/>
      <c r="KFI76" s="1"/>
      <c r="KFJ76" s="1"/>
      <c r="KFK76" s="1"/>
      <c r="KFL76" s="1"/>
      <c r="KFM76" s="1"/>
      <c r="KFN76" s="1"/>
      <c r="KFO76" s="1"/>
      <c r="KFP76" s="1"/>
      <c r="KFQ76" s="1"/>
      <c r="KFR76" s="1"/>
      <c r="KFS76" s="1"/>
      <c r="KFT76" s="1"/>
      <c r="KFU76" s="1"/>
      <c r="KFV76" s="1"/>
      <c r="KFW76" s="1"/>
      <c r="KFX76" s="1"/>
      <c r="KFY76" s="1"/>
      <c r="KFZ76" s="1"/>
      <c r="KGA76" s="1"/>
      <c r="KGB76" s="1"/>
      <c r="KGC76" s="1"/>
      <c r="KGD76" s="1"/>
      <c r="KGE76" s="1"/>
      <c r="KGF76" s="1"/>
      <c r="KGG76" s="1"/>
      <c r="KGH76" s="1"/>
      <c r="KGI76" s="1"/>
      <c r="KGJ76" s="1"/>
      <c r="KGK76" s="1"/>
      <c r="KGL76" s="1"/>
      <c r="KGM76" s="1"/>
      <c r="KGN76" s="1"/>
      <c r="KGO76" s="1"/>
      <c r="KGP76" s="1"/>
      <c r="KGQ76" s="1"/>
      <c r="KGR76" s="1"/>
      <c r="KGS76" s="1"/>
      <c r="KGT76" s="1"/>
      <c r="KGU76" s="1"/>
      <c r="KGV76" s="1"/>
      <c r="KGW76" s="1"/>
      <c r="KGX76" s="1"/>
      <c r="KGY76" s="1"/>
      <c r="KGZ76" s="1"/>
      <c r="KHA76" s="1"/>
      <c r="KHB76" s="1"/>
      <c r="KHC76" s="1"/>
      <c r="KHD76" s="1"/>
      <c r="KHE76" s="1"/>
      <c r="KHF76" s="1"/>
      <c r="KHG76" s="1"/>
      <c r="KHH76" s="1"/>
      <c r="KHI76" s="1"/>
      <c r="KHJ76" s="1"/>
      <c r="KHK76" s="1"/>
      <c r="KHL76" s="1"/>
      <c r="KHM76" s="1"/>
      <c r="KHN76" s="1"/>
      <c r="KHO76" s="1"/>
      <c r="KHP76" s="1"/>
      <c r="KHQ76" s="1"/>
      <c r="KHR76" s="1"/>
      <c r="KHS76" s="1"/>
      <c r="KHT76" s="1"/>
      <c r="KHU76" s="1"/>
      <c r="KHV76" s="1"/>
      <c r="KHW76" s="1"/>
      <c r="KHX76" s="1"/>
      <c r="KHY76" s="1"/>
      <c r="KHZ76" s="1"/>
      <c r="KIA76" s="1"/>
      <c r="KIB76" s="1"/>
      <c r="KIC76" s="1"/>
      <c r="KID76" s="1"/>
      <c r="KIE76" s="1"/>
      <c r="KIF76" s="1"/>
      <c r="KIG76" s="1"/>
      <c r="KIH76" s="1"/>
      <c r="KII76" s="1"/>
      <c r="KIJ76" s="1"/>
      <c r="KIK76" s="1"/>
      <c r="KIL76" s="1"/>
      <c r="KIM76" s="1"/>
      <c r="KIN76" s="1"/>
      <c r="KIO76" s="1"/>
      <c r="KIP76" s="1"/>
      <c r="KIQ76" s="1"/>
      <c r="KIR76" s="1"/>
      <c r="KIS76" s="1"/>
      <c r="KIT76" s="1"/>
      <c r="KIU76" s="1"/>
      <c r="KIV76" s="1"/>
      <c r="KIW76" s="1"/>
      <c r="KIX76" s="1"/>
      <c r="KIY76" s="1"/>
      <c r="KIZ76" s="1"/>
      <c r="KJA76" s="1"/>
      <c r="KJB76" s="1"/>
      <c r="KJC76" s="1"/>
      <c r="KJD76" s="1"/>
      <c r="KJE76" s="1"/>
      <c r="KJF76" s="1"/>
      <c r="KJG76" s="1"/>
      <c r="KJH76" s="1"/>
      <c r="KJI76" s="1"/>
      <c r="KJJ76" s="1"/>
      <c r="KJK76" s="1"/>
      <c r="KJL76" s="1"/>
      <c r="KJM76" s="1"/>
      <c r="KJN76" s="1"/>
      <c r="KJO76" s="1"/>
      <c r="KJP76" s="1"/>
      <c r="KJQ76" s="1"/>
      <c r="KJR76" s="1"/>
      <c r="KJS76" s="1"/>
      <c r="KJT76" s="1"/>
      <c r="KJU76" s="1"/>
      <c r="KJV76" s="1"/>
      <c r="KJW76" s="1"/>
      <c r="KJX76" s="1"/>
      <c r="KJY76" s="1"/>
      <c r="KJZ76" s="1"/>
      <c r="KKA76" s="1"/>
      <c r="KKB76" s="1"/>
      <c r="KKC76" s="1"/>
      <c r="KKD76" s="1"/>
      <c r="KKE76" s="1"/>
      <c r="KKF76" s="1"/>
      <c r="KKG76" s="1"/>
      <c r="KKH76" s="1"/>
      <c r="KKI76" s="1"/>
      <c r="KKJ76" s="1"/>
      <c r="KKK76" s="1"/>
      <c r="KKL76" s="1"/>
      <c r="KKM76" s="1"/>
      <c r="KKN76" s="1"/>
      <c r="KKO76" s="1"/>
      <c r="KKP76" s="1"/>
      <c r="KKQ76" s="1"/>
      <c r="KKR76" s="1"/>
      <c r="KKS76" s="1"/>
      <c r="KKT76" s="1"/>
      <c r="KKU76" s="1"/>
      <c r="KKV76" s="1"/>
      <c r="KKW76" s="1"/>
      <c r="KKX76" s="1"/>
      <c r="KKY76" s="1"/>
      <c r="KKZ76" s="1"/>
      <c r="KLA76" s="1"/>
      <c r="KLB76" s="1"/>
      <c r="KLC76" s="1"/>
      <c r="KLD76" s="1"/>
      <c r="KLE76" s="1"/>
      <c r="KLF76" s="1"/>
      <c r="KLG76" s="1"/>
      <c r="KLH76" s="1"/>
      <c r="KLI76" s="1"/>
      <c r="KLJ76" s="1"/>
      <c r="KLK76" s="1"/>
      <c r="KLL76" s="1"/>
      <c r="KLM76" s="1"/>
      <c r="KLN76" s="1"/>
      <c r="KLO76" s="1"/>
      <c r="KLP76" s="1"/>
      <c r="KLQ76" s="1"/>
      <c r="KLR76" s="1"/>
      <c r="KLS76" s="1"/>
      <c r="KLT76" s="1"/>
      <c r="KLU76" s="1"/>
      <c r="KLV76" s="1"/>
      <c r="KLW76" s="1"/>
      <c r="KLX76" s="1"/>
      <c r="KLY76" s="1"/>
      <c r="KLZ76" s="1"/>
      <c r="KMA76" s="1"/>
      <c r="KMB76" s="1"/>
      <c r="KMC76" s="1"/>
      <c r="KMD76" s="1"/>
      <c r="KME76" s="1"/>
      <c r="KMF76" s="1"/>
      <c r="KMG76" s="1"/>
      <c r="KMH76" s="1"/>
      <c r="KMI76" s="1"/>
      <c r="KMJ76" s="1"/>
      <c r="KMK76" s="1"/>
      <c r="KML76" s="1"/>
      <c r="KMM76" s="1"/>
      <c r="KMN76" s="1"/>
      <c r="KMO76" s="1"/>
      <c r="KMP76" s="1"/>
      <c r="KMQ76" s="1"/>
      <c r="KMR76" s="1"/>
      <c r="KMS76" s="1"/>
      <c r="KMT76" s="1"/>
      <c r="KMU76" s="1"/>
      <c r="KMV76" s="1"/>
      <c r="KMW76" s="1"/>
      <c r="KMX76" s="1"/>
      <c r="KMY76" s="1"/>
      <c r="KMZ76" s="1"/>
      <c r="KNA76" s="1"/>
      <c r="KNB76" s="1"/>
      <c r="KNC76" s="1"/>
      <c r="KND76" s="1"/>
      <c r="KNE76" s="1"/>
      <c r="KNF76" s="1"/>
      <c r="KNG76" s="1"/>
      <c r="KNH76" s="1"/>
      <c r="KNI76" s="1"/>
      <c r="KNJ76" s="1"/>
      <c r="KNK76" s="1"/>
      <c r="KNL76" s="1"/>
      <c r="KNM76" s="1"/>
      <c r="KNN76" s="1"/>
      <c r="KNO76" s="1"/>
      <c r="KNP76" s="1"/>
      <c r="KNQ76" s="1"/>
      <c r="KNR76" s="1"/>
      <c r="KNS76" s="1"/>
      <c r="KNT76" s="1"/>
      <c r="KNU76" s="1"/>
      <c r="KNV76" s="1"/>
      <c r="KNW76" s="1"/>
      <c r="KNX76" s="1"/>
      <c r="KNY76" s="1"/>
      <c r="KNZ76" s="1"/>
      <c r="KOA76" s="1"/>
      <c r="KOB76" s="1"/>
      <c r="KOC76" s="1"/>
      <c r="KOD76" s="1"/>
      <c r="KOE76" s="1"/>
      <c r="KOF76" s="1"/>
      <c r="KOG76" s="1"/>
      <c r="KOH76" s="1"/>
      <c r="KOI76" s="1"/>
      <c r="KOJ76" s="1"/>
      <c r="KOK76" s="1"/>
      <c r="KOL76" s="1"/>
      <c r="KOM76" s="1"/>
      <c r="KON76" s="1"/>
      <c r="KOO76" s="1"/>
      <c r="KOP76" s="1"/>
      <c r="KOQ76" s="1"/>
      <c r="KOR76" s="1"/>
      <c r="KOS76" s="1"/>
      <c r="KOT76" s="1"/>
      <c r="KOU76" s="1"/>
      <c r="KOV76" s="1"/>
      <c r="KOW76" s="1"/>
      <c r="KOX76" s="1"/>
      <c r="KOY76" s="1"/>
      <c r="KOZ76" s="1"/>
      <c r="KPA76" s="1"/>
      <c r="KPB76" s="1"/>
      <c r="KPC76" s="1"/>
      <c r="KPD76" s="1"/>
      <c r="KPE76" s="1"/>
      <c r="KPF76" s="1"/>
      <c r="KPG76" s="1"/>
      <c r="KPH76" s="1"/>
      <c r="KPI76" s="1"/>
      <c r="KPJ76" s="1"/>
      <c r="KPK76" s="1"/>
      <c r="KPL76" s="1"/>
      <c r="KPM76" s="1"/>
      <c r="KPN76" s="1"/>
      <c r="KPO76" s="1"/>
      <c r="KPP76" s="1"/>
      <c r="KPQ76" s="1"/>
      <c r="KPR76" s="1"/>
      <c r="KPS76" s="1"/>
      <c r="KPT76" s="1"/>
      <c r="KPU76" s="1"/>
      <c r="KPV76" s="1"/>
      <c r="KPW76" s="1"/>
      <c r="KPX76" s="1"/>
      <c r="KPY76" s="1"/>
      <c r="KPZ76" s="1"/>
      <c r="KQA76" s="1"/>
      <c r="KQB76" s="1"/>
      <c r="KQC76" s="1"/>
      <c r="KQD76" s="1"/>
      <c r="KQE76" s="1"/>
      <c r="KQF76" s="1"/>
      <c r="KQG76" s="1"/>
      <c r="KQH76" s="1"/>
      <c r="KQI76" s="1"/>
      <c r="KQJ76" s="1"/>
      <c r="KQK76" s="1"/>
      <c r="KQL76" s="1"/>
      <c r="KQM76" s="1"/>
      <c r="KQN76" s="1"/>
      <c r="KQO76" s="1"/>
      <c r="KQP76" s="1"/>
      <c r="KQQ76" s="1"/>
      <c r="KQR76" s="1"/>
      <c r="KQS76" s="1"/>
      <c r="KQT76" s="1"/>
      <c r="KQU76" s="1"/>
      <c r="KQV76" s="1"/>
      <c r="KQW76" s="1"/>
      <c r="KQX76" s="1"/>
      <c r="KQY76" s="1"/>
      <c r="KQZ76" s="1"/>
      <c r="KRA76" s="1"/>
      <c r="KRB76" s="1"/>
      <c r="KRC76" s="1"/>
      <c r="KRD76" s="1"/>
      <c r="KRE76" s="1"/>
      <c r="KRF76" s="1"/>
      <c r="KRG76" s="1"/>
      <c r="KRH76" s="1"/>
      <c r="KRI76" s="1"/>
      <c r="KRJ76" s="1"/>
      <c r="KRK76" s="1"/>
      <c r="KRL76" s="1"/>
      <c r="KRM76" s="1"/>
      <c r="KRN76" s="1"/>
      <c r="KRO76" s="1"/>
      <c r="KRP76" s="1"/>
      <c r="KRQ76" s="1"/>
      <c r="KRR76" s="1"/>
      <c r="KRS76" s="1"/>
      <c r="KRT76" s="1"/>
      <c r="KRU76" s="1"/>
      <c r="KRV76" s="1"/>
      <c r="KRW76" s="1"/>
      <c r="KRX76" s="1"/>
      <c r="KRY76" s="1"/>
      <c r="KRZ76" s="1"/>
      <c r="KSA76" s="1"/>
      <c r="KSB76" s="1"/>
      <c r="KSC76" s="1"/>
      <c r="KSD76" s="1"/>
      <c r="KSE76" s="1"/>
      <c r="KSF76" s="1"/>
      <c r="KSG76" s="1"/>
      <c r="KSH76" s="1"/>
      <c r="KSI76" s="1"/>
      <c r="KSJ76" s="1"/>
      <c r="KSK76" s="1"/>
      <c r="KSL76" s="1"/>
      <c r="KSM76" s="1"/>
      <c r="KSN76" s="1"/>
      <c r="KSO76" s="1"/>
      <c r="KSP76" s="1"/>
      <c r="KSQ76" s="1"/>
      <c r="KSR76" s="1"/>
      <c r="KSS76" s="1"/>
      <c r="KST76" s="1"/>
      <c r="KSU76" s="1"/>
      <c r="KSV76" s="1"/>
      <c r="KSW76" s="1"/>
      <c r="KSX76" s="1"/>
      <c r="KSY76" s="1"/>
      <c r="KSZ76" s="1"/>
      <c r="KTA76" s="1"/>
      <c r="KTB76" s="1"/>
      <c r="KTC76" s="1"/>
      <c r="KTD76" s="1"/>
      <c r="KTE76" s="1"/>
      <c r="KTF76" s="1"/>
      <c r="KTG76" s="1"/>
      <c r="KTH76" s="1"/>
      <c r="KTI76" s="1"/>
      <c r="KTJ76" s="1"/>
      <c r="KTK76" s="1"/>
      <c r="KTL76" s="1"/>
      <c r="KTM76" s="1"/>
      <c r="KTN76" s="1"/>
      <c r="KTO76" s="1"/>
      <c r="KTP76" s="1"/>
      <c r="KTQ76" s="1"/>
      <c r="KTR76" s="1"/>
      <c r="KTS76" s="1"/>
      <c r="KTT76" s="1"/>
      <c r="KTU76" s="1"/>
      <c r="KTV76" s="1"/>
      <c r="KTW76" s="1"/>
      <c r="KTX76" s="1"/>
      <c r="KTY76" s="1"/>
      <c r="KTZ76" s="1"/>
      <c r="KUA76" s="1"/>
      <c r="KUB76" s="1"/>
      <c r="KUC76" s="1"/>
      <c r="KUD76" s="1"/>
      <c r="KUE76" s="1"/>
      <c r="KUF76" s="1"/>
      <c r="KUG76" s="1"/>
      <c r="KUH76" s="1"/>
      <c r="KUI76" s="1"/>
      <c r="KUJ76" s="1"/>
      <c r="KUK76" s="1"/>
      <c r="KUL76" s="1"/>
      <c r="KUM76" s="1"/>
      <c r="KUN76" s="1"/>
      <c r="KUO76" s="1"/>
      <c r="KUP76" s="1"/>
      <c r="KUQ76" s="1"/>
      <c r="KUR76" s="1"/>
      <c r="KUS76" s="1"/>
      <c r="KUT76" s="1"/>
      <c r="KUU76" s="1"/>
      <c r="KUV76" s="1"/>
      <c r="KUW76" s="1"/>
      <c r="KUX76" s="1"/>
      <c r="KUY76" s="1"/>
      <c r="KUZ76" s="1"/>
      <c r="KVA76" s="1"/>
      <c r="KVB76" s="1"/>
      <c r="KVC76" s="1"/>
      <c r="KVD76" s="1"/>
      <c r="KVE76" s="1"/>
      <c r="KVF76" s="1"/>
      <c r="KVG76" s="1"/>
      <c r="KVH76" s="1"/>
      <c r="KVI76" s="1"/>
      <c r="KVJ76" s="1"/>
      <c r="KVK76" s="1"/>
      <c r="KVL76" s="1"/>
      <c r="KVM76" s="1"/>
      <c r="KVN76" s="1"/>
      <c r="KVO76" s="1"/>
      <c r="KVP76" s="1"/>
      <c r="KVQ76" s="1"/>
      <c r="KVR76" s="1"/>
      <c r="KVS76" s="1"/>
      <c r="KVT76" s="1"/>
      <c r="KVU76" s="1"/>
      <c r="KVV76" s="1"/>
      <c r="KVW76" s="1"/>
      <c r="KVX76" s="1"/>
      <c r="KVY76" s="1"/>
      <c r="KVZ76" s="1"/>
      <c r="KWA76" s="1"/>
      <c r="KWB76" s="1"/>
      <c r="KWC76" s="1"/>
      <c r="KWD76" s="1"/>
      <c r="KWE76" s="1"/>
      <c r="KWF76" s="1"/>
      <c r="KWG76" s="1"/>
      <c r="KWH76" s="1"/>
      <c r="KWI76" s="1"/>
      <c r="KWJ76" s="1"/>
      <c r="KWK76" s="1"/>
      <c r="KWL76" s="1"/>
      <c r="KWM76" s="1"/>
      <c r="KWN76" s="1"/>
      <c r="KWO76" s="1"/>
      <c r="KWP76" s="1"/>
      <c r="KWQ76" s="1"/>
      <c r="KWR76" s="1"/>
      <c r="KWS76" s="1"/>
      <c r="KWT76" s="1"/>
      <c r="KWU76" s="1"/>
      <c r="KWV76" s="1"/>
      <c r="KWW76" s="1"/>
      <c r="KWX76" s="1"/>
      <c r="KWY76" s="1"/>
      <c r="KWZ76" s="1"/>
      <c r="KXA76" s="1"/>
      <c r="KXB76" s="1"/>
      <c r="KXC76" s="1"/>
      <c r="KXD76" s="1"/>
      <c r="KXE76" s="1"/>
      <c r="KXF76" s="1"/>
      <c r="KXG76" s="1"/>
      <c r="KXH76" s="1"/>
      <c r="KXI76" s="1"/>
      <c r="KXJ76" s="1"/>
      <c r="KXK76" s="1"/>
      <c r="KXL76" s="1"/>
      <c r="KXM76" s="1"/>
      <c r="KXN76" s="1"/>
      <c r="KXO76" s="1"/>
      <c r="KXP76" s="1"/>
      <c r="KXQ76" s="1"/>
      <c r="KXR76" s="1"/>
      <c r="KXS76" s="1"/>
      <c r="KXT76" s="1"/>
      <c r="KXU76" s="1"/>
      <c r="KXV76" s="1"/>
      <c r="KXW76" s="1"/>
      <c r="KXX76" s="1"/>
      <c r="KXY76" s="1"/>
      <c r="KXZ76" s="1"/>
      <c r="KYA76" s="1"/>
      <c r="KYB76" s="1"/>
      <c r="KYC76" s="1"/>
      <c r="KYD76" s="1"/>
      <c r="KYE76" s="1"/>
      <c r="KYF76" s="1"/>
      <c r="KYG76" s="1"/>
      <c r="KYH76" s="1"/>
      <c r="KYI76" s="1"/>
      <c r="KYJ76" s="1"/>
      <c r="KYK76" s="1"/>
      <c r="KYL76" s="1"/>
      <c r="KYM76" s="1"/>
      <c r="KYN76" s="1"/>
      <c r="KYO76" s="1"/>
      <c r="KYP76" s="1"/>
      <c r="KYQ76" s="1"/>
      <c r="KYR76" s="1"/>
      <c r="KYS76" s="1"/>
      <c r="KYT76" s="1"/>
      <c r="KYU76" s="1"/>
      <c r="KYV76" s="1"/>
      <c r="KYW76" s="1"/>
      <c r="KYX76" s="1"/>
      <c r="KYY76" s="1"/>
      <c r="KYZ76" s="1"/>
      <c r="KZA76" s="1"/>
      <c r="KZB76" s="1"/>
      <c r="KZC76" s="1"/>
      <c r="KZD76" s="1"/>
      <c r="KZE76" s="1"/>
      <c r="KZF76" s="1"/>
      <c r="KZG76" s="1"/>
      <c r="KZH76" s="1"/>
      <c r="KZI76" s="1"/>
      <c r="KZJ76" s="1"/>
      <c r="KZK76" s="1"/>
      <c r="KZL76" s="1"/>
      <c r="KZM76" s="1"/>
      <c r="KZN76" s="1"/>
      <c r="KZO76" s="1"/>
      <c r="KZP76" s="1"/>
      <c r="KZQ76" s="1"/>
      <c r="KZR76" s="1"/>
      <c r="KZS76" s="1"/>
      <c r="KZT76" s="1"/>
      <c r="KZU76" s="1"/>
      <c r="KZV76" s="1"/>
      <c r="KZW76" s="1"/>
      <c r="KZX76" s="1"/>
      <c r="KZY76" s="1"/>
      <c r="KZZ76" s="1"/>
      <c r="LAA76" s="1"/>
      <c r="LAB76" s="1"/>
      <c r="LAC76" s="1"/>
      <c r="LAD76" s="1"/>
      <c r="LAE76" s="1"/>
      <c r="LAF76" s="1"/>
      <c r="LAG76" s="1"/>
      <c r="LAH76" s="1"/>
      <c r="LAI76" s="1"/>
      <c r="LAJ76" s="1"/>
      <c r="LAK76" s="1"/>
      <c r="LAL76" s="1"/>
      <c r="LAM76" s="1"/>
      <c r="LAN76" s="1"/>
      <c r="LAO76" s="1"/>
      <c r="LAP76" s="1"/>
      <c r="LAQ76" s="1"/>
      <c r="LAR76" s="1"/>
      <c r="LAS76" s="1"/>
      <c r="LAT76" s="1"/>
      <c r="LAU76" s="1"/>
      <c r="LAV76" s="1"/>
      <c r="LAW76" s="1"/>
      <c r="LAX76" s="1"/>
      <c r="LAY76" s="1"/>
      <c r="LAZ76" s="1"/>
      <c r="LBA76" s="1"/>
      <c r="LBB76" s="1"/>
      <c r="LBC76" s="1"/>
      <c r="LBD76" s="1"/>
      <c r="LBE76" s="1"/>
      <c r="LBF76" s="1"/>
      <c r="LBG76" s="1"/>
      <c r="LBH76" s="1"/>
      <c r="LBI76" s="1"/>
      <c r="LBJ76" s="1"/>
      <c r="LBK76" s="1"/>
      <c r="LBL76" s="1"/>
      <c r="LBM76" s="1"/>
      <c r="LBN76" s="1"/>
      <c r="LBO76" s="1"/>
      <c r="LBP76" s="1"/>
      <c r="LBQ76" s="1"/>
      <c r="LBR76" s="1"/>
      <c r="LBS76" s="1"/>
      <c r="LBT76" s="1"/>
      <c r="LBU76" s="1"/>
      <c r="LBV76" s="1"/>
      <c r="LBW76" s="1"/>
      <c r="LBX76" s="1"/>
      <c r="LBY76" s="1"/>
      <c r="LBZ76" s="1"/>
      <c r="LCA76" s="1"/>
      <c r="LCB76" s="1"/>
      <c r="LCC76" s="1"/>
      <c r="LCD76" s="1"/>
      <c r="LCE76" s="1"/>
      <c r="LCF76" s="1"/>
      <c r="LCG76" s="1"/>
      <c r="LCH76" s="1"/>
      <c r="LCI76" s="1"/>
      <c r="LCJ76" s="1"/>
      <c r="LCK76" s="1"/>
      <c r="LCL76" s="1"/>
      <c r="LCM76" s="1"/>
      <c r="LCN76" s="1"/>
      <c r="LCO76" s="1"/>
      <c r="LCP76" s="1"/>
      <c r="LCQ76" s="1"/>
      <c r="LCR76" s="1"/>
      <c r="LCS76" s="1"/>
      <c r="LCT76" s="1"/>
      <c r="LCU76" s="1"/>
      <c r="LCV76" s="1"/>
      <c r="LCW76" s="1"/>
      <c r="LCX76" s="1"/>
      <c r="LCY76" s="1"/>
      <c r="LCZ76" s="1"/>
      <c r="LDA76" s="1"/>
      <c r="LDB76" s="1"/>
      <c r="LDC76" s="1"/>
      <c r="LDD76" s="1"/>
      <c r="LDE76" s="1"/>
      <c r="LDF76" s="1"/>
      <c r="LDG76" s="1"/>
      <c r="LDH76" s="1"/>
      <c r="LDI76" s="1"/>
      <c r="LDJ76" s="1"/>
      <c r="LDK76" s="1"/>
      <c r="LDL76" s="1"/>
      <c r="LDM76" s="1"/>
      <c r="LDN76" s="1"/>
      <c r="LDO76" s="1"/>
      <c r="LDP76" s="1"/>
      <c r="LDQ76" s="1"/>
      <c r="LDR76" s="1"/>
      <c r="LDS76" s="1"/>
      <c r="LDT76" s="1"/>
      <c r="LDU76" s="1"/>
      <c r="LDV76" s="1"/>
      <c r="LDW76" s="1"/>
      <c r="LDX76" s="1"/>
      <c r="LDY76" s="1"/>
      <c r="LDZ76" s="1"/>
      <c r="LEA76" s="1"/>
      <c r="LEB76" s="1"/>
      <c r="LEC76" s="1"/>
      <c r="LED76" s="1"/>
      <c r="LEE76" s="1"/>
      <c r="LEF76" s="1"/>
      <c r="LEG76" s="1"/>
      <c r="LEH76" s="1"/>
      <c r="LEI76" s="1"/>
      <c r="LEJ76" s="1"/>
      <c r="LEK76" s="1"/>
      <c r="LEL76" s="1"/>
      <c r="LEM76" s="1"/>
      <c r="LEN76" s="1"/>
      <c r="LEO76" s="1"/>
      <c r="LEP76" s="1"/>
      <c r="LEQ76" s="1"/>
      <c r="LER76" s="1"/>
      <c r="LES76" s="1"/>
      <c r="LET76" s="1"/>
      <c r="LEU76" s="1"/>
      <c r="LEV76" s="1"/>
      <c r="LEW76" s="1"/>
      <c r="LEX76" s="1"/>
      <c r="LEY76" s="1"/>
      <c r="LEZ76" s="1"/>
      <c r="LFA76" s="1"/>
      <c r="LFB76" s="1"/>
      <c r="LFC76" s="1"/>
      <c r="LFD76" s="1"/>
      <c r="LFE76" s="1"/>
      <c r="LFF76" s="1"/>
      <c r="LFG76" s="1"/>
      <c r="LFH76" s="1"/>
      <c r="LFI76" s="1"/>
      <c r="LFJ76" s="1"/>
      <c r="LFK76" s="1"/>
      <c r="LFL76" s="1"/>
      <c r="LFM76" s="1"/>
      <c r="LFN76" s="1"/>
      <c r="LFO76" s="1"/>
      <c r="LFP76" s="1"/>
      <c r="LFQ76" s="1"/>
      <c r="LFR76" s="1"/>
      <c r="LFS76" s="1"/>
      <c r="LFT76" s="1"/>
      <c r="LFU76" s="1"/>
      <c r="LFV76" s="1"/>
      <c r="LFW76" s="1"/>
      <c r="LFX76" s="1"/>
      <c r="LFY76" s="1"/>
      <c r="LFZ76" s="1"/>
      <c r="LGA76" s="1"/>
      <c r="LGB76" s="1"/>
      <c r="LGC76" s="1"/>
      <c r="LGD76" s="1"/>
      <c r="LGE76" s="1"/>
      <c r="LGF76" s="1"/>
      <c r="LGG76" s="1"/>
      <c r="LGH76" s="1"/>
      <c r="LGI76" s="1"/>
      <c r="LGJ76" s="1"/>
      <c r="LGK76" s="1"/>
      <c r="LGL76" s="1"/>
      <c r="LGM76" s="1"/>
      <c r="LGN76" s="1"/>
      <c r="LGO76" s="1"/>
      <c r="LGP76" s="1"/>
      <c r="LGQ76" s="1"/>
      <c r="LGR76" s="1"/>
      <c r="LGS76" s="1"/>
      <c r="LGT76" s="1"/>
      <c r="LGU76" s="1"/>
      <c r="LGV76" s="1"/>
      <c r="LGW76" s="1"/>
      <c r="LGX76" s="1"/>
      <c r="LGY76" s="1"/>
      <c r="LGZ76" s="1"/>
      <c r="LHA76" s="1"/>
      <c r="LHB76" s="1"/>
      <c r="LHC76" s="1"/>
      <c r="LHD76" s="1"/>
      <c r="LHE76" s="1"/>
      <c r="LHF76" s="1"/>
      <c r="LHG76" s="1"/>
      <c r="LHH76" s="1"/>
      <c r="LHI76" s="1"/>
      <c r="LHJ76" s="1"/>
      <c r="LHK76" s="1"/>
      <c r="LHL76" s="1"/>
      <c r="LHM76" s="1"/>
      <c r="LHN76" s="1"/>
      <c r="LHO76" s="1"/>
      <c r="LHP76" s="1"/>
      <c r="LHQ76" s="1"/>
      <c r="LHR76" s="1"/>
      <c r="LHS76" s="1"/>
      <c r="LHT76" s="1"/>
      <c r="LHU76" s="1"/>
      <c r="LHV76" s="1"/>
      <c r="LHW76" s="1"/>
      <c r="LHX76" s="1"/>
      <c r="LHY76" s="1"/>
      <c r="LHZ76" s="1"/>
      <c r="LIA76" s="1"/>
      <c r="LIB76" s="1"/>
      <c r="LIC76" s="1"/>
      <c r="LID76" s="1"/>
      <c r="LIE76" s="1"/>
      <c r="LIF76" s="1"/>
      <c r="LIG76" s="1"/>
      <c r="LIH76" s="1"/>
      <c r="LII76" s="1"/>
      <c r="LIJ76" s="1"/>
      <c r="LIK76" s="1"/>
      <c r="LIL76" s="1"/>
      <c r="LIM76" s="1"/>
      <c r="LIN76" s="1"/>
      <c r="LIO76" s="1"/>
      <c r="LIP76" s="1"/>
      <c r="LIQ76" s="1"/>
      <c r="LIR76" s="1"/>
      <c r="LIS76" s="1"/>
      <c r="LIT76" s="1"/>
      <c r="LIU76" s="1"/>
      <c r="LIV76" s="1"/>
      <c r="LIW76" s="1"/>
      <c r="LIX76" s="1"/>
      <c r="LIY76" s="1"/>
      <c r="LIZ76" s="1"/>
      <c r="LJA76" s="1"/>
      <c r="LJB76" s="1"/>
      <c r="LJC76" s="1"/>
      <c r="LJD76" s="1"/>
      <c r="LJE76" s="1"/>
      <c r="LJF76" s="1"/>
      <c r="LJG76" s="1"/>
      <c r="LJH76" s="1"/>
      <c r="LJI76" s="1"/>
      <c r="LJJ76" s="1"/>
      <c r="LJK76" s="1"/>
      <c r="LJL76" s="1"/>
      <c r="LJM76" s="1"/>
      <c r="LJN76" s="1"/>
      <c r="LJO76" s="1"/>
      <c r="LJP76" s="1"/>
      <c r="LJQ76" s="1"/>
      <c r="LJR76" s="1"/>
      <c r="LJS76" s="1"/>
      <c r="LJT76" s="1"/>
      <c r="LJU76" s="1"/>
      <c r="LJV76" s="1"/>
      <c r="LJW76" s="1"/>
      <c r="LJX76" s="1"/>
      <c r="LJY76" s="1"/>
      <c r="LJZ76" s="1"/>
      <c r="LKA76" s="1"/>
      <c r="LKB76" s="1"/>
      <c r="LKC76" s="1"/>
      <c r="LKD76" s="1"/>
      <c r="LKE76" s="1"/>
      <c r="LKF76" s="1"/>
      <c r="LKG76" s="1"/>
      <c r="LKH76" s="1"/>
      <c r="LKI76" s="1"/>
      <c r="LKJ76" s="1"/>
      <c r="LKK76" s="1"/>
      <c r="LKL76" s="1"/>
      <c r="LKM76" s="1"/>
      <c r="LKN76" s="1"/>
      <c r="LKO76" s="1"/>
      <c r="LKP76" s="1"/>
      <c r="LKQ76" s="1"/>
      <c r="LKR76" s="1"/>
      <c r="LKS76" s="1"/>
      <c r="LKT76" s="1"/>
      <c r="LKU76" s="1"/>
      <c r="LKV76" s="1"/>
      <c r="LKW76" s="1"/>
      <c r="LKX76" s="1"/>
      <c r="LKY76" s="1"/>
      <c r="LKZ76" s="1"/>
      <c r="LLA76" s="1"/>
      <c r="LLB76" s="1"/>
      <c r="LLC76" s="1"/>
      <c r="LLD76" s="1"/>
      <c r="LLE76" s="1"/>
      <c r="LLF76" s="1"/>
      <c r="LLG76" s="1"/>
      <c r="LLH76" s="1"/>
      <c r="LLI76" s="1"/>
      <c r="LLJ76" s="1"/>
      <c r="LLK76" s="1"/>
      <c r="LLL76" s="1"/>
      <c r="LLM76" s="1"/>
      <c r="LLN76" s="1"/>
      <c r="LLO76" s="1"/>
      <c r="LLP76" s="1"/>
      <c r="LLQ76" s="1"/>
      <c r="LLR76" s="1"/>
      <c r="LLS76" s="1"/>
      <c r="LLT76" s="1"/>
      <c r="LLU76" s="1"/>
      <c r="LLV76" s="1"/>
      <c r="LLW76" s="1"/>
      <c r="LLX76" s="1"/>
      <c r="LLY76" s="1"/>
      <c r="LLZ76" s="1"/>
      <c r="LMA76" s="1"/>
      <c r="LMB76" s="1"/>
      <c r="LMC76" s="1"/>
      <c r="LMD76" s="1"/>
      <c r="LME76" s="1"/>
      <c r="LMF76" s="1"/>
      <c r="LMG76" s="1"/>
      <c r="LMH76" s="1"/>
      <c r="LMI76" s="1"/>
      <c r="LMJ76" s="1"/>
      <c r="LMK76" s="1"/>
      <c r="LML76" s="1"/>
      <c r="LMM76" s="1"/>
      <c r="LMN76" s="1"/>
      <c r="LMO76" s="1"/>
      <c r="LMP76" s="1"/>
      <c r="LMQ76" s="1"/>
      <c r="LMR76" s="1"/>
      <c r="LMS76" s="1"/>
      <c r="LMT76" s="1"/>
      <c r="LMU76" s="1"/>
      <c r="LMV76" s="1"/>
      <c r="LMW76" s="1"/>
      <c r="LMX76" s="1"/>
      <c r="LMY76" s="1"/>
      <c r="LMZ76" s="1"/>
      <c r="LNA76" s="1"/>
      <c r="LNB76" s="1"/>
      <c r="LNC76" s="1"/>
      <c r="LND76" s="1"/>
      <c r="LNE76" s="1"/>
      <c r="LNF76" s="1"/>
      <c r="LNG76" s="1"/>
      <c r="LNH76" s="1"/>
      <c r="LNI76" s="1"/>
      <c r="LNJ76" s="1"/>
      <c r="LNK76" s="1"/>
      <c r="LNL76" s="1"/>
      <c r="LNM76" s="1"/>
      <c r="LNN76" s="1"/>
      <c r="LNO76" s="1"/>
      <c r="LNP76" s="1"/>
      <c r="LNQ76" s="1"/>
      <c r="LNR76" s="1"/>
      <c r="LNS76" s="1"/>
      <c r="LNT76" s="1"/>
      <c r="LNU76" s="1"/>
      <c r="LNV76" s="1"/>
      <c r="LNW76" s="1"/>
      <c r="LNX76" s="1"/>
      <c r="LNY76" s="1"/>
      <c r="LNZ76" s="1"/>
      <c r="LOA76" s="1"/>
      <c r="LOB76" s="1"/>
      <c r="LOC76" s="1"/>
      <c r="LOD76" s="1"/>
      <c r="LOE76" s="1"/>
      <c r="LOF76" s="1"/>
      <c r="LOG76" s="1"/>
      <c r="LOH76" s="1"/>
      <c r="LOI76" s="1"/>
      <c r="LOJ76" s="1"/>
      <c r="LOK76" s="1"/>
      <c r="LOL76" s="1"/>
      <c r="LOM76" s="1"/>
      <c r="LON76" s="1"/>
      <c r="LOO76" s="1"/>
      <c r="LOP76" s="1"/>
      <c r="LOQ76" s="1"/>
      <c r="LOR76" s="1"/>
      <c r="LOS76" s="1"/>
      <c r="LOT76" s="1"/>
      <c r="LOU76" s="1"/>
      <c r="LOV76" s="1"/>
      <c r="LOW76" s="1"/>
      <c r="LOX76" s="1"/>
      <c r="LOY76" s="1"/>
      <c r="LOZ76" s="1"/>
      <c r="LPA76" s="1"/>
      <c r="LPB76" s="1"/>
      <c r="LPC76" s="1"/>
      <c r="LPD76" s="1"/>
      <c r="LPE76" s="1"/>
      <c r="LPF76" s="1"/>
      <c r="LPG76" s="1"/>
      <c r="LPH76" s="1"/>
      <c r="LPI76" s="1"/>
      <c r="LPJ76" s="1"/>
      <c r="LPK76" s="1"/>
      <c r="LPL76" s="1"/>
      <c r="LPM76" s="1"/>
      <c r="LPN76" s="1"/>
      <c r="LPO76" s="1"/>
      <c r="LPP76" s="1"/>
      <c r="LPQ76" s="1"/>
      <c r="LPR76" s="1"/>
      <c r="LPS76" s="1"/>
      <c r="LPT76" s="1"/>
      <c r="LPU76" s="1"/>
      <c r="LPV76" s="1"/>
      <c r="LPW76" s="1"/>
      <c r="LPX76" s="1"/>
      <c r="LPY76" s="1"/>
      <c r="LPZ76" s="1"/>
      <c r="LQA76" s="1"/>
      <c r="LQB76" s="1"/>
      <c r="LQC76" s="1"/>
      <c r="LQD76" s="1"/>
      <c r="LQE76" s="1"/>
      <c r="LQF76" s="1"/>
      <c r="LQG76" s="1"/>
      <c r="LQH76" s="1"/>
      <c r="LQI76" s="1"/>
      <c r="LQJ76" s="1"/>
      <c r="LQK76" s="1"/>
      <c r="LQL76" s="1"/>
      <c r="LQM76" s="1"/>
      <c r="LQN76" s="1"/>
      <c r="LQO76" s="1"/>
      <c r="LQP76" s="1"/>
      <c r="LQQ76" s="1"/>
      <c r="LQR76" s="1"/>
      <c r="LQS76" s="1"/>
      <c r="LQT76" s="1"/>
      <c r="LQU76" s="1"/>
      <c r="LQV76" s="1"/>
      <c r="LQW76" s="1"/>
      <c r="LQX76" s="1"/>
      <c r="LQY76" s="1"/>
      <c r="LQZ76" s="1"/>
      <c r="LRA76" s="1"/>
      <c r="LRB76" s="1"/>
      <c r="LRC76" s="1"/>
      <c r="LRD76" s="1"/>
      <c r="LRE76" s="1"/>
      <c r="LRF76" s="1"/>
      <c r="LRG76" s="1"/>
      <c r="LRH76" s="1"/>
      <c r="LRI76" s="1"/>
      <c r="LRJ76" s="1"/>
      <c r="LRK76" s="1"/>
      <c r="LRL76" s="1"/>
      <c r="LRM76" s="1"/>
      <c r="LRN76" s="1"/>
      <c r="LRO76" s="1"/>
      <c r="LRP76" s="1"/>
      <c r="LRQ76" s="1"/>
      <c r="LRR76" s="1"/>
      <c r="LRS76" s="1"/>
      <c r="LRT76" s="1"/>
      <c r="LRU76" s="1"/>
      <c r="LRV76" s="1"/>
      <c r="LRW76" s="1"/>
      <c r="LRX76" s="1"/>
      <c r="LRY76" s="1"/>
      <c r="LRZ76" s="1"/>
      <c r="LSA76" s="1"/>
      <c r="LSB76" s="1"/>
      <c r="LSC76" s="1"/>
      <c r="LSD76" s="1"/>
      <c r="LSE76" s="1"/>
      <c r="LSF76" s="1"/>
      <c r="LSG76" s="1"/>
      <c r="LSH76" s="1"/>
      <c r="LSI76" s="1"/>
      <c r="LSJ76" s="1"/>
      <c r="LSK76" s="1"/>
      <c r="LSL76" s="1"/>
      <c r="LSM76" s="1"/>
      <c r="LSN76" s="1"/>
      <c r="LSO76" s="1"/>
      <c r="LSP76" s="1"/>
      <c r="LSQ76" s="1"/>
      <c r="LSR76" s="1"/>
      <c r="LSS76" s="1"/>
      <c r="LST76" s="1"/>
      <c r="LSU76" s="1"/>
      <c r="LSV76" s="1"/>
      <c r="LSW76" s="1"/>
      <c r="LSX76" s="1"/>
      <c r="LSY76" s="1"/>
      <c r="LSZ76" s="1"/>
      <c r="LTA76" s="1"/>
      <c r="LTB76" s="1"/>
      <c r="LTC76" s="1"/>
      <c r="LTD76" s="1"/>
      <c r="LTE76" s="1"/>
      <c r="LTF76" s="1"/>
      <c r="LTG76" s="1"/>
      <c r="LTH76" s="1"/>
      <c r="LTI76" s="1"/>
      <c r="LTJ76" s="1"/>
      <c r="LTK76" s="1"/>
      <c r="LTL76" s="1"/>
      <c r="LTM76" s="1"/>
      <c r="LTN76" s="1"/>
      <c r="LTO76" s="1"/>
      <c r="LTP76" s="1"/>
      <c r="LTQ76" s="1"/>
      <c r="LTR76" s="1"/>
      <c r="LTS76" s="1"/>
      <c r="LTT76" s="1"/>
      <c r="LTU76" s="1"/>
      <c r="LTV76" s="1"/>
      <c r="LTW76" s="1"/>
      <c r="LTX76" s="1"/>
      <c r="LTY76" s="1"/>
      <c r="LTZ76" s="1"/>
      <c r="LUA76" s="1"/>
      <c r="LUB76" s="1"/>
      <c r="LUC76" s="1"/>
      <c r="LUD76" s="1"/>
      <c r="LUE76" s="1"/>
      <c r="LUF76" s="1"/>
      <c r="LUG76" s="1"/>
      <c r="LUH76" s="1"/>
      <c r="LUI76" s="1"/>
      <c r="LUJ76" s="1"/>
      <c r="LUK76" s="1"/>
      <c r="LUL76" s="1"/>
      <c r="LUM76" s="1"/>
      <c r="LUN76" s="1"/>
      <c r="LUO76" s="1"/>
      <c r="LUP76" s="1"/>
      <c r="LUQ76" s="1"/>
      <c r="LUR76" s="1"/>
      <c r="LUS76" s="1"/>
      <c r="LUT76" s="1"/>
      <c r="LUU76" s="1"/>
      <c r="LUV76" s="1"/>
      <c r="LUW76" s="1"/>
      <c r="LUX76" s="1"/>
      <c r="LUY76" s="1"/>
      <c r="LUZ76" s="1"/>
      <c r="LVA76" s="1"/>
      <c r="LVB76" s="1"/>
      <c r="LVC76" s="1"/>
      <c r="LVD76" s="1"/>
      <c r="LVE76" s="1"/>
      <c r="LVF76" s="1"/>
      <c r="LVG76" s="1"/>
      <c r="LVH76" s="1"/>
      <c r="LVI76" s="1"/>
      <c r="LVJ76" s="1"/>
      <c r="LVK76" s="1"/>
      <c r="LVL76" s="1"/>
      <c r="LVM76" s="1"/>
      <c r="LVN76" s="1"/>
      <c r="LVO76" s="1"/>
      <c r="LVP76" s="1"/>
      <c r="LVQ76" s="1"/>
      <c r="LVR76" s="1"/>
      <c r="LVS76" s="1"/>
      <c r="LVT76" s="1"/>
      <c r="LVU76" s="1"/>
      <c r="LVV76" s="1"/>
      <c r="LVW76" s="1"/>
      <c r="LVX76" s="1"/>
      <c r="LVY76" s="1"/>
      <c r="LVZ76" s="1"/>
      <c r="LWA76" s="1"/>
      <c r="LWB76" s="1"/>
      <c r="LWC76" s="1"/>
      <c r="LWD76" s="1"/>
      <c r="LWE76" s="1"/>
      <c r="LWF76" s="1"/>
      <c r="LWG76" s="1"/>
      <c r="LWH76" s="1"/>
      <c r="LWI76" s="1"/>
      <c r="LWJ76" s="1"/>
      <c r="LWK76" s="1"/>
      <c r="LWL76" s="1"/>
      <c r="LWM76" s="1"/>
      <c r="LWN76" s="1"/>
      <c r="LWO76" s="1"/>
      <c r="LWP76" s="1"/>
      <c r="LWQ76" s="1"/>
      <c r="LWR76" s="1"/>
      <c r="LWS76" s="1"/>
      <c r="LWT76" s="1"/>
      <c r="LWU76" s="1"/>
      <c r="LWV76" s="1"/>
      <c r="LWW76" s="1"/>
      <c r="LWX76" s="1"/>
      <c r="LWY76" s="1"/>
      <c r="LWZ76" s="1"/>
      <c r="LXA76" s="1"/>
      <c r="LXB76" s="1"/>
      <c r="LXC76" s="1"/>
      <c r="LXD76" s="1"/>
      <c r="LXE76" s="1"/>
      <c r="LXF76" s="1"/>
      <c r="LXG76" s="1"/>
      <c r="LXH76" s="1"/>
      <c r="LXI76" s="1"/>
      <c r="LXJ76" s="1"/>
      <c r="LXK76" s="1"/>
      <c r="LXL76" s="1"/>
      <c r="LXM76" s="1"/>
      <c r="LXN76" s="1"/>
      <c r="LXO76" s="1"/>
      <c r="LXP76" s="1"/>
      <c r="LXQ76" s="1"/>
      <c r="LXR76" s="1"/>
      <c r="LXS76" s="1"/>
      <c r="LXT76" s="1"/>
      <c r="LXU76" s="1"/>
      <c r="LXV76" s="1"/>
      <c r="LXW76" s="1"/>
      <c r="LXX76" s="1"/>
      <c r="LXY76" s="1"/>
      <c r="LXZ76" s="1"/>
      <c r="LYA76" s="1"/>
      <c r="LYB76" s="1"/>
      <c r="LYC76" s="1"/>
      <c r="LYD76" s="1"/>
      <c r="LYE76" s="1"/>
      <c r="LYF76" s="1"/>
      <c r="LYG76" s="1"/>
      <c r="LYH76" s="1"/>
      <c r="LYI76" s="1"/>
      <c r="LYJ76" s="1"/>
      <c r="LYK76" s="1"/>
      <c r="LYL76" s="1"/>
      <c r="LYM76" s="1"/>
      <c r="LYN76" s="1"/>
      <c r="LYO76" s="1"/>
      <c r="LYP76" s="1"/>
      <c r="LYQ76" s="1"/>
      <c r="LYR76" s="1"/>
      <c r="LYS76" s="1"/>
      <c r="LYT76" s="1"/>
      <c r="LYU76" s="1"/>
      <c r="LYV76" s="1"/>
      <c r="LYW76" s="1"/>
      <c r="LYX76" s="1"/>
      <c r="LYY76" s="1"/>
      <c r="LYZ76" s="1"/>
      <c r="LZA76" s="1"/>
      <c r="LZB76" s="1"/>
      <c r="LZC76" s="1"/>
      <c r="LZD76" s="1"/>
      <c r="LZE76" s="1"/>
      <c r="LZF76" s="1"/>
      <c r="LZG76" s="1"/>
      <c r="LZH76" s="1"/>
      <c r="LZI76" s="1"/>
      <c r="LZJ76" s="1"/>
      <c r="LZK76" s="1"/>
      <c r="LZL76" s="1"/>
      <c r="LZM76" s="1"/>
      <c r="LZN76" s="1"/>
      <c r="LZO76" s="1"/>
      <c r="LZP76" s="1"/>
      <c r="LZQ76" s="1"/>
      <c r="LZR76" s="1"/>
      <c r="LZS76" s="1"/>
      <c r="LZT76" s="1"/>
      <c r="LZU76" s="1"/>
      <c r="LZV76" s="1"/>
      <c r="LZW76" s="1"/>
      <c r="LZX76" s="1"/>
      <c r="LZY76" s="1"/>
      <c r="LZZ76" s="1"/>
      <c r="MAA76" s="1"/>
      <c r="MAB76" s="1"/>
      <c r="MAC76" s="1"/>
      <c r="MAD76" s="1"/>
      <c r="MAE76" s="1"/>
      <c r="MAF76" s="1"/>
      <c r="MAG76" s="1"/>
      <c r="MAH76" s="1"/>
      <c r="MAI76" s="1"/>
      <c r="MAJ76" s="1"/>
      <c r="MAK76" s="1"/>
      <c r="MAL76" s="1"/>
      <c r="MAM76" s="1"/>
      <c r="MAN76" s="1"/>
      <c r="MAO76" s="1"/>
      <c r="MAP76" s="1"/>
      <c r="MAQ76" s="1"/>
      <c r="MAR76" s="1"/>
      <c r="MAS76" s="1"/>
      <c r="MAT76" s="1"/>
      <c r="MAU76" s="1"/>
      <c r="MAV76" s="1"/>
      <c r="MAW76" s="1"/>
      <c r="MAX76" s="1"/>
      <c r="MAY76" s="1"/>
      <c r="MAZ76" s="1"/>
      <c r="MBA76" s="1"/>
      <c r="MBB76" s="1"/>
      <c r="MBC76" s="1"/>
      <c r="MBD76" s="1"/>
      <c r="MBE76" s="1"/>
      <c r="MBF76" s="1"/>
      <c r="MBG76" s="1"/>
      <c r="MBH76" s="1"/>
      <c r="MBI76" s="1"/>
      <c r="MBJ76" s="1"/>
      <c r="MBK76" s="1"/>
      <c r="MBL76" s="1"/>
      <c r="MBM76" s="1"/>
      <c r="MBN76" s="1"/>
      <c r="MBO76" s="1"/>
      <c r="MBP76" s="1"/>
      <c r="MBQ76" s="1"/>
      <c r="MBR76" s="1"/>
      <c r="MBS76" s="1"/>
      <c r="MBT76" s="1"/>
      <c r="MBU76" s="1"/>
      <c r="MBV76" s="1"/>
      <c r="MBW76" s="1"/>
      <c r="MBX76" s="1"/>
      <c r="MBY76" s="1"/>
      <c r="MBZ76" s="1"/>
      <c r="MCA76" s="1"/>
      <c r="MCB76" s="1"/>
      <c r="MCC76" s="1"/>
      <c r="MCD76" s="1"/>
      <c r="MCE76" s="1"/>
      <c r="MCF76" s="1"/>
      <c r="MCG76" s="1"/>
      <c r="MCH76" s="1"/>
      <c r="MCI76" s="1"/>
      <c r="MCJ76" s="1"/>
      <c r="MCK76" s="1"/>
      <c r="MCL76" s="1"/>
      <c r="MCM76" s="1"/>
      <c r="MCN76" s="1"/>
      <c r="MCO76" s="1"/>
      <c r="MCP76" s="1"/>
      <c r="MCQ76" s="1"/>
      <c r="MCR76" s="1"/>
      <c r="MCS76" s="1"/>
      <c r="MCT76" s="1"/>
      <c r="MCU76" s="1"/>
      <c r="MCV76" s="1"/>
      <c r="MCW76" s="1"/>
      <c r="MCX76" s="1"/>
      <c r="MCY76" s="1"/>
      <c r="MCZ76" s="1"/>
      <c r="MDA76" s="1"/>
      <c r="MDB76" s="1"/>
      <c r="MDC76" s="1"/>
      <c r="MDD76" s="1"/>
      <c r="MDE76" s="1"/>
      <c r="MDF76" s="1"/>
      <c r="MDG76" s="1"/>
      <c r="MDH76" s="1"/>
      <c r="MDI76" s="1"/>
      <c r="MDJ76" s="1"/>
      <c r="MDK76" s="1"/>
      <c r="MDL76" s="1"/>
      <c r="MDM76" s="1"/>
      <c r="MDN76" s="1"/>
      <c r="MDO76" s="1"/>
      <c r="MDP76" s="1"/>
      <c r="MDQ76" s="1"/>
      <c r="MDR76" s="1"/>
      <c r="MDS76" s="1"/>
      <c r="MDT76" s="1"/>
      <c r="MDU76" s="1"/>
      <c r="MDV76" s="1"/>
      <c r="MDW76" s="1"/>
      <c r="MDX76" s="1"/>
      <c r="MDY76" s="1"/>
      <c r="MDZ76" s="1"/>
      <c r="MEA76" s="1"/>
      <c r="MEB76" s="1"/>
      <c r="MEC76" s="1"/>
      <c r="MED76" s="1"/>
      <c r="MEE76" s="1"/>
      <c r="MEF76" s="1"/>
      <c r="MEG76" s="1"/>
      <c r="MEH76" s="1"/>
      <c r="MEI76" s="1"/>
      <c r="MEJ76" s="1"/>
      <c r="MEK76" s="1"/>
      <c r="MEL76" s="1"/>
      <c r="MEM76" s="1"/>
      <c r="MEN76" s="1"/>
      <c r="MEO76" s="1"/>
      <c r="MEP76" s="1"/>
      <c r="MEQ76" s="1"/>
      <c r="MER76" s="1"/>
      <c r="MES76" s="1"/>
      <c r="MET76" s="1"/>
      <c r="MEU76" s="1"/>
      <c r="MEV76" s="1"/>
      <c r="MEW76" s="1"/>
      <c r="MEX76" s="1"/>
      <c r="MEY76" s="1"/>
      <c r="MEZ76" s="1"/>
      <c r="MFA76" s="1"/>
      <c r="MFB76" s="1"/>
      <c r="MFC76" s="1"/>
      <c r="MFD76" s="1"/>
      <c r="MFE76" s="1"/>
      <c r="MFF76" s="1"/>
      <c r="MFG76" s="1"/>
      <c r="MFH76" s="1"/>
      <c r="MFI76" s="1"/>
      <c r="MFJ76" s="1"/>
      <c r="MFK76" s="1"/>
      <c r="MFL76" s="1"/>
      <c r="MFM76" s="1"/>
      <c r="MFN76" s="1"/>
      <c r="MFO76" s="1"/>
      <c r="MFP76" s="1"/>
      <c r="MFQ76" s="1"/>
      <c r="MFR76" s="1"/>
      <c r="MFS76" s="1"/>
      <c r="MFT76" s="1"/>
      <c r="MFU76" s="1"/>
      <c r="MFV76" s="1"/>
      <c r="MFW76" s="1"/>
      <c r="MFX76" s="1"/>
      <c r="MFY76" s="1"/>
      <c r="MFZ76" s="1"/>
      <c r="MGA76" s="1"/>
      <c r="MGB76" s="1"/>
      <c r="MGC76" s="1"/>
      <c r="MGD76" s="1"/>
      <c r="MGE76" s="1"/>
      <c r="MGF76" s="1"/>
      <c r="MGG76" s="1"/>
      <c r="MGH76" s="1"/>
      <c r="MGI76" s="1"/>
      <c r="MGJ76" s="1"/>
      <c r="MGK76" s="1"/>
      <c r="MGL76" s="1"/>
      <c r="MGM76" s="1"/>
      <c r="MGN76" s="1"/>
      <c r="MGO76" s="1"/>
      <c r="MGP76" s="1"/>
      <c r="MGQ76" s="1"/>
      <c r="MGR76" s="1"/>
      <c r="MGS76" s="1"/>
      <c r="MGT76" s="1"/>
      <c r="MGU76" s="1"/>
      <c r="MGV76" s="1"/>
      <c r="MGW76" s="1"/>
      <c r="MGX76" s="1"/>
      <c r="MGY76" s="1"/>
      <c r="MGZ76" s="1"/>
      <c r="MHA76" s="1"/>
      <c r="MHB76" s="1"/>
      <c r="MHC76" s="1"/>
      <c r="MHD76" s="1"/>
      <c r="MHE76" s="1"/>
      <c r="MHF76" s="1"/>
      <c r="MHG76" s="1"/>
      <c r="MHH76" s="1"/>
      <c r="MHI76" s="1"/>
      <c r="MHJ76" s="1"/>
      <c r="MHK76" s="1"/>
      <c r="MHL76" s="1"/>
      <c r="MHM76" s="1"/>
      <c r="MHN76" s="1"/>
      <c r="MHO76" s="1"/>
      <c r="MHP76" s="1"/>
      <c r="MHQ76" s="1"/>
      <c r="MHR76" s="1"/>
      <c r="MHS76" s="1"/>
      <c r="MHT76" s="1"/>
      <c r="MHU76" s="1"/>
      <c r="MHV76" s="1"/>
      <c r="MHW76" s="1"/>
      <c r="MHX76" s="1"/>
      <c r="MHY76" s="1"/>
      <c r="MHZ76" s="1"/>
      <c r="MIA76" s="1"/>
      <c r="MIB76" s="1"/>
      <c r="MIC76" s="1"/>
      <c r="MID76" s="1"/>
      <c r="MIE76" s="1"/>
      <c r="MIF76" s="1"/>
      <c r="MIG76" s="1"/>
      <c r="MIH76" s="1"/>
      <c r="MII76" s="1"/>
      <c r="MIJ76" s="1"/>
      <c r="MIK76" s="1"/>
      <c r="MIL76" s="1"/>
      <c r="MIM76" s="1"/>
      <c r="MIN76" s="1"/>
      <c r="MIO76" s="1"/>
      <c r="MIP76" s="1"/>
      <c r="MIQ76" s="1"/>
      <c r="MIR76" s="1"/>
      <c r="MIS76" s="1"/>
      <c r="MIT76" s="1"/>
      <c r="MIU76" s="1"/>
      <c r="MIV76" s="1"/>
      <c r="MIW76" s="1"/>
      <c r="MIX76" s="1"/>
      <c r="MIY76" s="1"/>
      <c r="MIZ76" s="1"/>
      <c r="MJA76" s="1"/>
      <c r="MJB76" s="1"/>
      <c r="MJC76" s="1"/>
      <c r="MJD76" s="1"/>
      <c r="MJE76" s="1"/>
      <c r="MJF76" s="1"/>
      <c r="MJG76" s="1"/>
      <c r="MJH76" s="1"/>
      <c r="MJI76" s="1"/>
      <c r="MJJ76" s="1"/>
      <c r="MJK76" s="1"/>
      <c r="MJL76" s="1"/>
      <c r="MJM76" s="1"/>
      <c r="MJN76" s="1"/>
      <c r="MJO76" s="1"/>
      <c r="MJP76" s="1"/>
      <c r="MJQ76" s="1"/>
      <c r="MJR76" s="1"/>
      <c r="MJS76" s="1"/>
      <c r="MJT76" s="1"/>
      <c r="MJU76" s="1"/>
      <c r="MJV76" s="1"/>
      <c r="MJW76" s="1"/>
      <c r="MJX76" s="1"/>
      <c r="MJY76" s="1"/>
      <c r="MJZ76" s="1"/>
      <c r="MKA76" s="1"/>
      <c r="MKB76" s="1"/>
      <c r="MKC76" s="1"/>
      <c r="MKD76" s="1"/>
      <c r="MKE76" s="1"/>
      <c r="MKF76" s="1"/>
      <c r="MKG76" s="1"/>
      <c r="MKH76" s="1"/>
      <c r="MKI76" s="1"/>
      <c r="MKJ76" s="1"/>
      <c r="MKK76" s="1"/>
      <c r="MKL76" s="1"/>
      <c r="MKM76" s="1"/>
      <c r="MKN76" s="1"/>
      <c r="MKO76" s="1"/>
      <c r="MKP76" s="1"/>
      <c r="MKQ76" s="1"/>
      <c r="MKR76" s="1"/>
      <c r="MKS76" s="1"/>
      <c r="MKT76" s="1"/>
      <c r="MKU76" s="1"/>
      <c r="MKV76" s="1"/>
      <c r="MKW76" s="1"/>
      <c r="MKX76" s="1"/>
      <c r="MKY76" s="1"/>
      <c r="MKZ76" s="1"/>
      <c r="MLA76" s="1"/>
      <c r="MLB76" s="1"/>
      <c r="MLC76" s="1"/>
      <c r="MLD76" s="1"/>
      <c r="MLE76" s="1"/>
      <c r="MLF76" s="1"/>
      <c r="MLG76" s="1"/>
      <c r="MLH76" s="1"/>
      <c r="MLI76" s="1"/>
      <c r="MLJ76" s="1"/>
      <c r="MLK76" s="1"/>
      <c r="MLL76" s="1"/>
      <c r="MLM76" s="1"/>
      <c r="MLN76" s="1"/>
      <c r="MLO76" s="1"/>
      <c r="MLP76" s="1"/>
      <c r="MLQ76" s="1"/>
      <c r="MLR76" s="1"/>
      <c r="MLS76" s="1"/>
      <c r="MLT76" s="1"/>
      <c r="MLU76" s="1"/>
      <c r="MLV76" s="1"/>
      <c r="MLW76" s="1"/>
      <c r="MLX76" s="1"/>
      <c r="MLY76" s="1"/>
      <c r="MLZ76" s="1"/>
      <c r="MMA76" s="1"/>
      <c r="MMB76" s="1"/>
      <c r="MMC76" s="1"/>
      <c r="MMD76" s="1"/>
      <c r="MME76" s="1"/>
      <c r="MMF76" s="1"/>
      <c r="MMG76" s="1"/>
      <c r="MMH76" s="1"/>
      <c r="MMI76" s="1"/>
      <c r="MMJ76" s="1"/>
      <c r="MMK76" s="1"/>
      <c r="MML76" s="1"/>
      <c r="MMM76" s="1"/>
      <c r="MMN76" s="1"/>
      <c r="MMO76" s="1"/>
      <c r="MMP76" s="1"/>
      <c r="MMQ76" s="1"/>
      <c r="MMR76" s="1"/>
      <c r="MMS76" s="1"/>
      <c r="MMT76" s="1"/>
      <c r="MMU76" s="1"/>
      <c r="MMV76" s="1"/>
      <c r="MMW76" s="1"/>
      <c r="MMX76" s="1"/>
      <c r="MMY76" s="1"/>
      <c r="MMZ76" s="1"/>
      <c r="MNA76" s="1"/>
      <c r="MNB76" s="1"/>
      <c r="MNC76" s="1"/>
      <c r="MND76" s="1"/>
      <c r="MNE76" s="1"/>
      <c r="MNF76" s="1"/>
      <c r="MNG76" s="1"/>
      <c r="MNH76" s="1"/>
      <c r="MNI76" s="1"/>
      <c r="MNJ76" s="1"/>
      <c r="MNK76" s="1"/>
      <c r="MNL76" s="1"/>
      <c r="MNM76" s="1"/>
      <c r="MNN76" s="1"/>
      <c r="MNO76" s="1"/>
      <c r="MNP76" s="1"/>
      <c r="MNQ76" s="1"/>
      <c r="MNR76" s="1"/>
      <c r="MNS76" s="1"/>
      <c r="MNT76" s="1"/>
      <c r="MNU76" s="1"/>
      <c r="MNV76" s="1"/>
      <c r="MNW76" s="1"/>
      <c r="MNX76" s="1"/>
      <c r="MNY76" s="1"/>
      <c r="MNZ76" s="1"/>
      <c r="MOA76" s="1"/>
      <c r="MOB76" s="1"/>
      <c r="MOC76" s="1"/>
      <c r="MOD76" s="1"/>
      <c r="MOE76" s="1"/>
      <c r="MOF76" s="1"/>
      <c r="MOG76" s="1"/>
      <c r="MOH76" s="1"/>
      <c r="MOI76" s="1"/>
      <c r="MOJ76" s="1"/>
      <c r="MOK76" s="1"/>
      <c r="MOL76" s="1"/>
      <c r="MOM76" s="1"/>
      <c r="MON76" s="1"/>
      <c r="MOO76" s="1"/>
      <c r="MOP76" s="1"/>
      <c r="MOQ76" s="1"/>
      <c r="MOR76" s="1"/>
      <c r="MOS76" s="1"/>
      <c r="MOT76" s="1"/>
      <c r="MOU76" s="1"/>
      <c r="MOV76" s="1"/>
      <c r="MOW76" s="1"/>
      <c r="MOX76" s="1"/>
      <c r="MOY76" s="1"/>
      <c r="MOZ76" s="1"/>
      <c r="MPA76" s="1"/>
      <c r="MPB76" s="1"/>
      <c r="MPC76" s="1"/>
      <c r="MPD76" s="1"/>
      <c r="MPE76" s="1"/>
      <c r="MPF76" s="1"/>
      <c r="MPG76" s="1"/>
      <c r="MPH76" s="1"/>
      <c r="MPI76" s="1"/>
      <c r="MPJ76" s="1"/>
      <c r="MPK76" s="1"/>
      <c r="MPL76" s="1"/>
      <c r="MPM76" s="1"/>
      <c r="MPN76" s="1"/>
      <c r="MPO76" s="1"/>
      <c r="MPP76" s="1"/>
      <c r="MPQ76" s="1"/>
      <c r="MPR76" s="1"/>
      <c r="MPS76" s="1"/>
      <c r="MPT76" s="1"/>
      <c r="MPU76" s="1"/>
      <c r="MPV76" s="1"/>
      <c r="MPW76" s="1"/>
      <c r="MPX76" s="1"/>
      <c r="MPY76" s="1"/>
      <c r="MPZ76" s="1"/>
      <c r="MQA76" s="1"/>
      <c r="MQB76" s="1"/>
      <c r="MQC76" s="1"/>
      <c r="MQD76" s="1"/>
      <c r="MQE76" s="1"/>
      <c r="MQF76" s="1"/>
      <c r="MQG76" s="1"/>
      <c r="MQH76" s="1"/>
      <c r="MQI76" s="1"/>
      <c r="MQJ76" s="1"/>
      <c r="MQK76" s="1"/>
      <c r="MQL76" s="1"/>
      <c r="MQM76" s="1"/>
      <c r="MQN76" s="1"/>
      <c r="MQO76" s="1"/>
      <c r="MQP76" s="1"/>
      <c r="MQQ76" s="1"/>
      <c r="MQR76" s="1"/>
      <c r="MQS76" s="1"/>
      <c r="MQT76" s="1"/>
      <c r="MQU76" s="1"/>
      <c r="MQV76" s="1"/>
      <c r="MQW76" s="1"/>
      <c r="MQX76" s="1"/>
      <c r="MQY76" s="1"/>
      <c r="MQZ76" s="1"/>
      <c r="MRA76" s="1"/>
      <c r="MRB76" s="1"/>
      <c r="MRC76" s="1"/>
      <c r="MRD76" s="1"/>
      <c r="MRE76" s="1"/>
      <c r="MRF76" s="1"/>
      <c r="MRG76" s="1"/>
      <c r="MRH76" s="1"/>
      <c r="MRI76" s="1"/>
      <c r="MRJ76" s="1"/>
      <c r="MRK76" s="1"/>
      <c r="MRL76" s="1"/>
      <c r="MRM76" s="1"/>
      <c r="MRN76" s="1"/>
      <c r="MRO76" s="1"/>
      <c r="MRP76" s="1"/>
      <c r="MRQ76" s="1"/>
      <c r="MRR76" s="1"/>
      <c r="MRS76" s="1"/>
      <c r="MRT76" s="1"/>
      <c r="MRU76" s="1"/>
      <c r="MRV76" s="1"/>
      <c r="MRW76" s="1"/>
      <c r="MRX76" s="1"/>
      <c r="MRY76" s="1"/>
      <c r="MRZ76" s="1"/>
      <c r="MSA76" s="1"/>
      <c r="MSB76" s="1"/>
      <c r="MSC76" s="1"/>
      <c r="MSD76" s="1"/>
      <c r="MSE76" s="1"/>
      <c r="MSF76" s="1"/>
      <c r="MSG76" s="1"/>
      <c r="MSH76" s="1"/>
      <c r="MSI76" s="1"/>
      <c r="MSJ76" s="1"/>
      <c r="MSK76" s="1"/>
      <c r="MSL76" s="1"/>
      <c r="MSM76" s="1"/>
      <c r="MSN76" s="1"/>
      <c r="MSO76" s="1"/>
      <c r="MSP76" s="1"/>
      <c r="MSQ76" s="1"/>
      <c r="MSR76" s="1"/>
      <c r="MSS76" s="1"/>
      <c r="MST76" s="1"/>
      <c r="MSU76" s="1"/>
      <c r="MSV76" s="1"/>
      <c r="MSW76" s="1"/>
      <c r="MSX76" s="1"/>
      <c r="MSY76" s="1"/>
      <c r="MSZ76" s="1"/>
      <c r="MTA76" s="1"/>
      <c r="MTB76" s="1"/>
      <c r="MTC76" s="1"/>
      <c r="MTD76" s="1"/>
      <c r="MTE76" s="1"/>
      <c r="MTF76" s="1"/>
      <c r="MTG76" s="1"/>
      <c r="MTH76" s="1"/>
      <c r="MTI76" s="1"/>
      <c r="MTJ76" s="1"/>
      <c r="MTK76" s="1"/>
      <c r="MTL76" s="1"/>
      <c r="MTM76" s="1"/>
      <c r="MTN76" s="1"/>
      <c r="MTO76" s="1"/>
      <c r="MTP76" s="1"/>
      <c r="MTQ76" s="1"/>
      <c r="MTR76" s="1"/>
      <c r="MTS76" s="1"/>
      <c r="MTT76" s="1"/>
      <c r="MTU76" s="1"/>
      <c r="MTV76" s="1"/>
      <c r="MTW76" s="1"/>
      <c r="MTX76" s="1"/>
      <c r="MTY76" s="1"/>
      <c r="MTZ76" s="1"/>
      <c r="MUA76" s="1"/>
      <c r="MUB76" s="1"/>
      <c r="MUC76" s="1"/>
      <c r="MUD76" s="1"/>
      <c r="MUE76" s="1"/>
      <c r="MUF76" s="1"/>
      <c r="MUG76" s="1"/>
      <c r="MUH76" s="1"/>
      <c r="MUI76" s="1"/>
      <c r="MUJ76" s="1"/>
      <c r="MUK76" s="1"/>
      <c r="MUL76" s="1"/>
      <c r="MUM76" s="1"/>
      <c r="MUN76" s="1"/>
      <c r="MUO76" s="1"/>
      <c r="MUP76" s="1"/>
      <c r="MUQ76" s="1"/>
      <c r="MUR76" s="1"/>
      <c r="MUS76" s="1"/>
      <c r="MUT76" s="1"/>
      <c r="MUU76" s="1"/>
      <c r="MUV76" s="1"/>
      <c r="MUW76" s="1"/>
      <c r="MUX76" s="1"/>
      <c r="MUY76" s="1"/>
      <c r="MUZ76" s="1"/>
      <c r="MVA76" s="1"/>
      <c r="MVB76" s="1"/>
      <c r="MVC76" s="1"/>
      <c r="MVD76" s="1"/>
      <c r="MVE76" s="1"/>
      <c r="MVF76" s="1"/>
      <c r="MVG76" s="1"/>
      <c r="MVH76" s="1"/>
      <c r="MVI76" s="1"/>
      <c r="MVJ76" s="1"/>
      <c r="MVK76" s="1"/>
      <c r="MVL76" s="1"/>
      <c r="MVM76" s="1"/>
      <c r="MVN76" s="1"/>
      <c r="MVO76" s="1"/>
      <c r="MVP76" s="1"/>
      <c r="MVQ76" s="1"/>
      <c r="MVR76" s="1"/>
      <c r="MVS76" s="1"/>
      <c r="MVT76" s="1"/>
      <c r="MVU76" s="1"/>
      <c r="MVV76" s="1"/>
      <c r="MVW76" s="1"/>
      <c r="MVX76" s="1"/>
      <c r="MVY76" s="1"/>
      <c r="MVZ76" s="1"/>
      <c r="MWA76" s="1"/>
      <c r="MWB76" s="1"/>
      <c r="MWC76" s="1"/>
      <c r="MWD76" s="1"/>
      <c r="MWE76" s="1"/>
      <c r="MWF76" s="1"/>
      <c r="MWG76" s="1"/>
      <c r="MWH76" s="1"/>
      <c r="MWI76" s="1"/>
      <c r="MWJ76" s="1"/>
      <c r="MWK76" s="1"/>
      <c r="MWL76" s="1"/>
      <c r="MWM76" s="1"/>
      <c r="MWN76" s="1"/>
      <c r="MWO76" s="1"/>
      <c r="MWP76" s="1"/>
      <c r="MWQ76" s="1"/>
      <c r="MWR76" s="1"/>
      <c r="MWS76" s="1"/>
      <c r="MWT76" s="1"/>
      <c r="MWU76" s="1"/>
      <c r="MWV76" s="1"/>
      <c r="MWW76" s="1"/>
      <c r="MWX76" s="1"/>
      <c r="MWY76" s="1"/>
      <c r="MWZ76" s="1"/>
      <c r="MXA76" s="1"/>
      <c r="MXB76" s="1"/>
      <c r="MXC76" s="1"/>
      <c r="MXD76" s="1"/>
      <c r="MXE76" s="1"/>
      <c r="MXF76" s="1"/>
      <c r="MXG76" s="1"/>
      <c r="MXH76" s="1"/>
      <c r="MXI76" s="1"/>
      <c r="MXJ76" s="1"/>
      <c r="MXK76" s="1"/>
      <c r="MXL76" s="1"/>
      <c r="MXM76" s="1"/>
      <c r="MXN76" s="1"/>
      <c r="MXO76" s="1"/>
      <c r="MXP76" s="1"/>
      <c r="MXQ76" s="1"/>
      <c r="MXR76" s="1"/>
      <c r="MXS76" s="1"/>
      <c r="MXT76" s="1"/>
      <c r="MXU76" s="1"/>
      <c r="MXV76" s="1"/>
      <c r="MXW76" s="1"/>
      <c r="MXX76" s="1"/>
      <c r="MXY76" s="1"/>
      <c r="MXZ76" s="1"/>
      <c r="MYA76" s="1"/>
      <c r="MYB76" s="1"/>
      <c r="MYC76" s="1"/>
      <c r="MYD76" s="1"/>
      <c r="MYE76" s="1"/>
      <c r="MYF76" s="1"/>
      <c r="MYG76" s="1"/>
      <c r="MYH76" s="1"/>
      <c r="MYI76" s="1"/>
      <c r="MYJ76" s="1"/>
      <c r="MYK76" s="1"/>
      <c r="MYL76" s="1"/>
      <c r="MYM76" s="1"/>
      <c r="MYN76" s="1"/>
      <c r="MYO76" s="1"/>
      <c r="MYP76" s="1"/>
      <c r="MYQ76" s="1"/>
      <c r="MYR76" s="1"/>
      <c r="MYS76" s="1"/>
      <c r="MYT76" s="1"/>
      <c r="MYU76" s="1"/>
      <c r="MYV76" s="1"/>
      <c r="MYW76" s="1"/>
      <c r="MYX76" s="1"/>
      <c r="MYY76" s="1"/>
      <c r="MYZ76" s="1"/>
      <c r="MZA76" s="1"/>
      <c r="MZB76" s="1"/>
      <c r="MZC76" s="1"/>
      <c r="MZD76" s="1"/>
      <c r="MZE76" s="1"/>
      <c r="MZF76" s="1"/>
      <c r="MZG76" s="1"/>
      <c r="MZH76" s="1"/>
      <c r="MZI76" s="1"/>
      <c r="MZJ76" s="1"/>
      <c r="MZK76" s="1"/>
      <c r="MZL76" s="1"/>
      <c r="MZM76" s="1"/>
      <c r="MZN76" s="1"/>
      <c r="MZO76" s="1"/>
      <c r="MZP76" s="1"/>
      <c r="MZQ76" s="1"/>
      <c r="MZR76" s="1"/>
      <c r="MZS76" s="1"/>
      <c r="MZT76" s="1"/>
      <c r="MZU76" s="1"/>
      <c r="MZV76" s="1"/>
      <c r="MZW76" s="1"/>
      <c r="MZX76" s="1"/>
      <c r="MZY76" s="1"/>
      <c r="MZZ76" s="1"/>
      <c r="NAA76" s="1"/>
      <c r="NAB76" s="1"/>
      <c r="NAC76" s="1"/>
      <c r="NAD76" s="1"/>
      <c r="NAE76" s="1"/>
      <c r="NAF76" s="1"/>
      <c r="NAG76" s="1"/>
      <c r="NAH76" s="1"/>
      <c r="NAI76" s="1"/>
      <c r="NAJ76" s="1"/>
      <c r="NAK76" s="1"/>
      <c r="NAL76" s="1"/>
      <c r="NAM76" s="1"/>
      <c r="NAN76" s="1"/>
      <c r="NAO76" s="1"/>
      <c r="NAP76" s="1"/>
      <c r="NAQ76" s="1"/>
      <c r="NAR76" s="1"/>
      <c r="NAS76" s="1"/>
      <c r="NAT76" s="1"/>
      <c r="NAU76" s="1"/>
      <c r="NAV76" s="1"/>
      <c r="NAW76" s="1"/>
      <c r="NAX76" s="1"/>
      <c r="NAY76" s="1"/>
      <c r="NAZ76" s="1"/>
      <c r="NBA76" s="1"/>
      <c r="NBB76" s="1"/>
      <c r="NBC76" s="1"/>
      <c r="NBD76" s="1"/>
      <c r="NBE76" s="1"/>
      <c r="NBF76" s="1"/>
      <c r="NBG76" s="1"/>
      <c r="NBH76" s="1"/>
      <c r="NBI76" s="1"/>
      <c r="NBJ76" s="1"/>
      <c r="NBK76" s="1"/>
      <c r="NBL76" s="1"/>
      <c r="NBM76" s="1"/>
      <c r="NBN76" s="1"/>
      <c r="NBO76" s="1"/>
      <c r="NBP76" s="1"/>
      <c r="NBQ76" s="1"/>
      <c r="NBR76" s="1"/>
      <c r="NBS76" s="1"/>
      <c r="NBT76" s="1"/>
      <c r="NBU76" s="1"/>
      <c r="NBV76" s="1"/>
      <c r="NBW76" s="1"/>
      <c r="NBX76" s="1"/>
      <c r="NBY76" s="1"/>
      <c r="NBZ76" s="1"/>
      <c r="NCA76" s="1"/>
      <c r="NCB76" s="1"/>
      <c r="NCC76" s="1"/>
      <c r="NCD76" s="1"/>
      <c r="NCE76" s="1"/>
      <c r="NCF76" s="1"/>
      <c r="NCG76" s="1"/>
      <c r="NCH76" s="1"/>
      <c r="NCI76" s="1"/>
      <c r="NCJ76" s="1"/>
      <c r="NCK76" s="1"/>
      <c r="NCL76" s="1"/>
      <c r="NCM76" s="1"/>
      <c r="NCN76" s="1"/>
      <c r="NCO76" s="1"/>
      <c r="NCP76" s="1"/>
      <c r="NCQ76" s="1"/>
      <c r="NCR76" s="1"/>
      <c r="NCS76" s="1"/>
      <c r="NCT76" s="1"/>
      <c r="NCU76" s="1"/>
      <c r="NCV76" s="1"/>
      <c r="NCW76" s="1"/>
      <c r="NCX76" s="1"/>
      <c r="NCY76" s="1"/>
      <c r="NCZ76" s="1"/>
      <c r="NDA76" s="1"/>
      <c r="NDB76" s="1"/>
      <c r="NDC76" s="1"/>
      <c r="NDD76" s="1"/>
      <c r="NDE76" s="1"/>
      <c r="NDF76" s="1"/>
      <c r="NDG76" s="1"/>
      <c r="NDH76" s="1"/>
      <c r="NDI76" s="1"/>
      <c r="NDJ76" s="1"/>
      <c r="NDK76" s="1"/>
      <c r="NDL76" s="1"/>
      <c r="NDM76" s="1"/>
      <c r="NDN76" s="1"/>
      <c r="NDO76" s="1"/>
      <c r="NDP76" s="1"/>
      <c r="NDQ76" s="1"/>
      <c r="NDR76" s="1"/>
      <c r="NDS76" s="1"/>
      <c r="NDT76" s="1"/>
      <c r="NDU76" s="1"/>
      <c r="NDV76" s="1"/>
      <c r="NDW76" s="1"/>
      <c r="NDX76" s="1"/>
      <c r="NDY76" s="1"/>
      <c r="NDZ76" s="1"/>
      <c r="NEA76" s="1"/>
      <c r="NEB76" s="1"/>
      <c r="NEC76" s="1"/>
      <c r="NED76" s="1"/>
      <c r="NEE76" s="1"/>
      <c r="NEF76" s="1"/>
      <c r="NEG76" s="1"/>
      <c r="NEH76" s="1"/>
      <c r="NEI76" s="1"/>
      <c r="NEJ76" s="1"/>
      <c r="NEK76" s="1"/>
      <c r="NEL76" s="1"/>
      <c r="NEM76" s="1"/>
      <c r="NEN76" s="1"/>
      <c r="NEO76" s="1"/>
      <c r="NEP76" s="1"/>
      <c r="NEQ76" s="1"/>
      <c r="NER76" s="1"/>
      <c r="NES76" s="1"/>
      <c r="NET76" s="1"/>
      <c r="NEU76" s="1"/>
      <c r="NEV76" s="1"/>
      <c r="NEW76" s="1"/>
      <c r="NEX76" s="1"/>
      <c r="NEY76" s="1"/>
      <c r="NEZ76" s="1"/>
      <c r="NFA76" s="1"/>
      <c r="NFB76" s="1"/>
      <c r="NFC76" s="1"/>
      <c r="NFD76" s="1"/>
      <c r="NFE76" s="1"/>
      <c r="NFF76" s="1"/>
      <c r="NFG76" s="1"/>
      <c r="NFH76" s="1"/>
      <c r="NFI76" s="1"/>
      <c r="NFJ76" s="1"/>
      <c r="NFK76" s="1"/>
      <c r="NFL76" s="1"/>
      <c r="NFM76" s="1"/>
      <c r="NFN76" s="1"/>
      <c r="NFO76" s="1"/>
      <c r="NFP76" s="1"/>
      <c r="NFQ76" s="1"/>
      <c r="NFR76" s="1"/>
      <c r="NFS76" s="1"/>
      <c r="NFT76" s="1"/>
      <c r="NFU76" s="1"/>
      <c r="NFV76" s="1"/>
      <c r="NFW76" s="1"/>
      <c r="NFX76" s="1"/>
      <c r="NFY76" s="1"/>
      <c r="NFZ76" s="1"/>
      <c r="NGA76" s="1"/>
      <c r="NGB76" s="1"/>
      <c r="NGC76" s="1"/>
      <c r="NGD76" s="1"/>
      <c r="NGE76" s="1"/>
      <c r="NGF76" s="1"/>
      <c r="NGG76" s="1"/>
      <c r="NGH76" s="1"/>
      <c r="NGI76" s="1"/>
      <c r="NGJ76" s="1"/>
      <c r="NGK76" s="1"/>
      <c r="NGL76" s="1"/>
      <c r="NGM76" s="1"/>
      <c r="NGN76" s="1"/>
      <c r="NGO76" s="1"/>
      <c r="NGP76" s="1"/>
      <c r="NGQ76" s="1"/>
      <c r="NGR76" s="1"/>
      <c r="NGS76" s="1"/>
      <c r="NGT76" s="1"/>
      <c r="NGU76" s="1"/>
      <c r="NGV76" s="1"/>
      <c r="NGW76" s="1"/>
      <c r="NGX76" s="1"/>
      <c r="NGY76" s="1"/>
      <c r="NGZ76" s="1"/>
      <c r="NHA76" s="1"/>
      <c r="NHB76" s="1"/>
      <c r="NHC76" s="1"/>
      <c r="NHD76" s="1"/>
      <c r="NHE76" s="1"/>
      <c r="NHF76" s="1"/>
      <c r="NHG76" s="1"/>
      <c r="NHH76" s="1"/>
      <c r="NHI76" s="1"/>
      <c r="NHJ76" s="1"/>
      <c r="NHK76" s="1"/>
      <c r="NHL76" s="1"/>
      <c r="NHM76" s="1"/>
      <c r="NHN76" s="1"/>
      <c r="NHO76" s="1"/>
      <c r="NHP76" s="1"/>
      <c r="NHQ76" s="1"/>
      <c r="NHR76" s="1"/>
      <c r="NHS76" s="1"/>
      <c r="NHT76" s="1"/>
      <c r="NHU76" s="1"/>
      <c r="NHV76" s="1"/>
      <c r="NHW76" s="1"/>
      <c r="NHX76" s="1"/>
      <c r="NHY76" s="1"/>
      <c r="NHZ76" s="1"/>
      <c r="NIA76" s="1"/>
      <c r="NIB76" s="1"/>
      <c r="NIC76" s="1"/>
      <c r="NID76" s="1"/>
      <c r="NIE76" s="1"/>
      <c r="NIF76" s="1"/>
      <c r="NIG76" s="1"/>
      <c r="NIH76" s="1"/>
      <c r="NII76" s="1"/>
      <c r="NIJ76" s="1"/>
      <c r="NIK76" s="1"/>
      <c r="NIL76" s="1"/>
      <c r="NIM76" s="1"/>
      <c r="NIN76" s="1"/>
      <c r="NIO76" s="1"/>
      <c r="NIP76" s="1"/>
      <c r="NIQ76" s="1"/>
      <c r="NIR76" s="1"/>
      <c r="NIS76" s="1"/>
      <c r="NIT76" s="1"/>
      <c r="NIU76" s="1"/>
      <c r="NIV76" s="1"/>
      <c r="NIW76" s="1"/>
      <c r="NIX76" s="1"/>
      <c r="NIY76" s="1"/>
      <c r="NIZ76" s="1"/>
      <c r="NJA76" s="1"/>
      <c r="NJB76" s="1"/>
      <c r="NJC76" s="1"/>
      <c r="NJD76" s="1"/>
      <c r="NJE76" s="1"/>
      <c r="NJF76" s="1"/>
      <c r="NJG76" s="1"/>
      <c r="NJH76" s="1"/>
      <c r="NJI76" s="1"/>
      <c r="NJJ76" s="1"/>
      <c r="NJK76" s="1"/>
      <c r="NJL76" s="1"/>
      <c r="NJM76" s="1"/>
      <c r="NJN76" s="1"/>
      <c r="NJO76" s="1"/>
      <c r="NJP76" s="1"/>
      <c r="NJQ76" s="1"/>
      <c r="NJR76" s="1"/>
      <c r="NJS76" s="1"/>
      <c r="NJT76" s="1"/>
      <c r="NJU76" s="1"/>
      <c r="NJV76" s="1"/>
      <c r="NJW76" s="1"/>
      <c r="NJX76" s="1"/>
      <c r="NJY76" s="1"/>
      <c r="NJZ76" s="1"/>
      <c r="NKA76" s="1"/>
      <c r="NKB76" s="1"/>
      <c r="NKC76" s="1"/>
      <c r="NKD76" s="1"/>
      <c r="NKE76" s="1"/>
      <c r="NKF76" s="1"/>
      <c r="NKG76" s="1"/>
      <c r="NKH76" s="1"/>
      <c r="NKI76" s="1"/>
      <c r="NKJ76" s="1"/>
      <c r="NKK76" s="1"/>
      <c r="NKL76" s="1"/>
      <c r="NKM76" s="1"/>
      <c r="NKN76" s="1"/>
      <c r="NKO76" s="1"/>
      <c r="NKP76" s="1"/>
      <c r="NKQ76" s="1"/>
      <c r="NKR76" s="1"/>
      <c r="NKS76" s="1"/>
      <c r="NKT76" s="1"/>
      <c r="NKU76" s="1"/>
      <c r="NKV76" s="1"/>
      <c r="NKW76" s="1"/>
      <c r="NKX76" s="1"/>
      <c r="NKY76" s="1"/>
      <c r="NKZ76" s="1"/>
      <c r="NLA76" s="1"/>
      <c r="NLB76" s="1"/>
      <c r="NLC76" s="1"/>
      <c r="NLD76" s="1"/>
      <c r="NLE76" s="1"/>
      <c r="NLF76" s="1"/>
      <c r="NLG76" s="1"/>
      <c r="NLH76" s="1"/>
      <c r="NLI76" s="1"/>
      <c r="NLJ76" s="1"/>
      <c r="NLK76" s="1"/>
      <c r="NLL76" s="1"/>
      <c r="NLM76" s="1"/>
      <c r="NLN76" s="1"/>
      <c r="NLO76" s="1"/>
      <c r="NLP76" s="1"/>
      <c r="NLQ76" s="1"/>
      <c r="NLR76" s="1"/>
      <c r="NLS76" s="1"/>
      <c r="NLT76" s="1"/>
      <c r="NLU76" s="1"/>
      <c r="NLV76" s="1"/>
      <c r="NLW76" s="1"/>
      <c r="NLX76" s="1"/>
      <c r="NLY76" s="1"/>
      <c r="NLZ76" s="1"/>
      <c r="NMA76" s="1"/>
      <c r="NMB76" s="1"/>
      <c r="NMC76" s="1"/>
      <c r="NMD76" s="1"/>
      <c r="NME76" s="1"/>
      <c r="NMF76" s="1"/>
      <c r="NMG76" s="1"/>
      <c r="NMH76" s="1"/>
      <c r="NMI76" s="1"/>
      <c r="NMJ76" s="1"/>
      <c r="NMK76" s="1"/>
      <c r="NML76" s="1"/>
      <c r="NMM76" s="1"/>
      <c r="NMN76" s="1"/>
      <c r="NMO76" s="1"/>
      <c r="NMP76" s="1"/>
      <c r="NMQ76" s="1"/>
      <c r="NMR76" s="1"/>
      <c r="NMS76" s="1"/>
      <c r="NMT76" s="1"/>
      <c r="NMU76" s="1"/>
      <c r="NMV76" s="1"/>
      <c r="NMW76" s="1"/>
      <c r="NMX76" s="1"/>
      <c r="NMY76" s="1"/>
      <c r="NMZ76" s="1"/>
      <c r="NNA76" s="1"/>
      <c r="NNB76" s="1"/>
      <c r="NNC76" s="1"/>
      <c r="NND76" s="1"/>
      <c r="NNE76" s="1"/>
      <c r="NNF76" s="1"/>
      <c r="NNG76" s="1"/>
      <c r="NNH76" s="1"/>
      <c r="NNI76" s="1"/>
      <c r="NNJ76" s="1"/>
      <c r="NNK76" s="1"/>
      <c r="NNL76" s="1"/>
      <c r="NNM76" s="1"/>
      <c r="NNN76" s="1"/>
      <c r="NNO76" s="1"/>
      <c r="NNP76" s="1"/>
      <c r="NNQ76" s="1"/>
      <c r="NNR76" s="1"/>
      <c r="NNS76" s="1"/>
      <c r="NNT76" s="1"/>
      <c r="NNU76" s="1"/>
      <c r="NNV76" s="1"/>
      <c r="NNW76" s="1"/>
      <c r="NNX76" s="1"/>
      <c r="NNY76" s="1"/>
      <c r="NNZ76" s="1"/>
      <c r="NOA76" s="1"/>
      <c r="NOB76" s="1"/>
      <c r="NOC76" s="1"/>
      <c r="NOD76" s="1"/>
      <c r="NOE76" s="1"/>
      <c r="NOF76" s="1"/>
      <c r="NOG76" s="1"/>
      <c r="NOH76" s="1"/>
      <c r="NOI76" s="1"/>
      <c r="NOJ76" s="1"/>
      <c r="NOK76" s="1"/>
      <c r="NOL76" s="1"/>
      <c r="NOM76" s="1"/>
      <c r="NON76" s="1"/>
      <c r="NOO76" s="1"/>
      <c r="NOP76" s="1"/>
      <c r="NOQ76" s="1"/>
      <c r="NOR76" s="1"/>
      <c r="NOS76" s="1"/>
      <c r="NOT76" s="1"/>
      <c r="NOU76" s="1"/>
      <c r="NOV76" s="1"/>
      <c r="NOW76" s="1"/>
      <c r="NOX76" s="1"/>
      <c r="NOY76" s="1"/>
      <c r="NOZ76" s="1"/>
      <c r="NPA76" s="1"/>
      <c r="NPB76" s="1"/>
      <c r="NPC76" s="1"/>
      <c r="NPD76" s="1"/>
      <c r="NPE76" s="1"/>
      <c r="NPF76" s="1"/>
      <c r="NPG76" s="1"/>
      <c r="NPH76" s="1"/>
      <c r="NPI76" s="1"/>
      <c r="NPJ76" s="1"/>
      <c r="NPK76" s="1"/>
      <c r="NPL76" s="1"/>
      <c r="NPM76" s="1"/>
      <c r="NPN76" s="1"/>
      <c r="NPO76" s="1"/>
      <c r="NPP76" s="1"/>
      <c r="NPQ76" s="1"/>
      <c r="NPR76" s="1"/>
      <c r="NPS76" s="1"/>
      <c r="NPT76" s="1"/>
      <c r="NPU76" s="1"/>
      <c r="NPV76" s="1"/>
      <c r="NPW76" s="1"/>
      <c r="NPX76" s="1"/>
      <c r="NPY76" s="1"/>
      <c r="NPZ76" s="1"/>
      <c r="NQA76" s="1"/>
      <c r="NQB76" s="1"/>
      <c r="NQC76" s="1"/>
      <c r="NQD76" s="1"/>
      <c r="NQE76" s="1"/>
      <c r="NQF76" s="1"/>
      <c r="NQG76" s="1"/>
      <c r="NQH76" s="1"/>
      <c r="NQI76" s="1"/>
      <c r="NQJ76" s="1"/>
      <c r="NQK76" s="1"/>
      <c r="NQL76" s="1"/>
      <c r="NQM76" s="1"/>
      <c r="NQN76" s="1"/>
      <c r="NQO76" s="1"/>
      <c r="NQP76" s="1"/>
      <c r="NQQ76" s="1"/>
      <c r="NQR76" s="1"/>
      <c r="NQS76" s="1"/>
      <c r="NQT76" s="1"/>
      <c r="NQU76" s="1"/>
      <c r="NQV76" s="1"/>
      <c r="NQW76" s="1"/>
      <c r="NQX76" s="1"/>
      <c r="NQY76" s="1"/>
      <c r="NQZ76" s="1"/>
      <c r="NRA76" s="1"/>
      <c r="NRB76" s="1"/>
      <c r="NRC76" s="1"/>
      <c r="NRD76" s="1"/>
      <c r="NRE76" s="1"/>
      <c r="NRF76" s="1"/>
      <c r="NRG76" s="1"/>
      <c r="NRH76" s="1"/>
      <c r="NRI76" s="1"/>
      <c r="NRJ76" s="1"/>
      <c r="NRK76" s="1"/>
      <c r="NRL76" s="1"/>
      <c r="NRM76" s="1"/>
      <c r="NRN76" s="1"/>
      <c r="NRO76" s="1"/>
      <c r="NRP76" s="1"/>
      <c r="NRQ76" s="1"/>
      <c r="NRR76" s="1"/>
      <c r="NRS76" s="1"/>
      <c r="NRT76" s="1"/>
      <c r="NRU76" s="1"/>
      <c r="NRV76" s="1"/>
      <c r="NRW76" s="1"/>
      <c r="NRX76" s="1"/>
      <c r="NRY76" s="1"/>
      <c r="NRZ76" s="1"/>
      <c r="NSA76" s="1"/>
      <c r="NSB76" s="1"/>
      <c r="NSC76" s="1"/>
      <c r="NSD76" s="1"/>
      <c r="NSE76" s="1"/>
      <c r="NSF76" s="1"/>
      <c r="NSG76" s="1"/>
      <c r="NSH76" s="1"/>
      <c r="NSI76" s="1"/>
      <c r="NSJ76" s="1"/>
      <c r="NSK76" s="1"/>
      <c r="NSL76" s="1"/>
      <c r="NSM76" s="1"/>
      <c r="NSN76" s="1"/>
      <c r="NSO76" s="1"/>
      <c r="NSP76" s="1"/>
      <c r="NSQ76" s="1"/>
      <c r="NSR76" s="1"/>
      <c r="NSS76" s="1"/>
      <c r="NST76" s="1"/>
      <c r="NSU76" s="1"/>
      <c r="NSV76" s="1"/>
      <c r="NSW76" s="1"/>
      <c r="NSX76" s="1"/>
      <c r="NSY76" s="1"/>
      <c r="NSZ76" s="1"/>
      <c r="NTA76" s="1"/>
      <c r="NTB76" s="1"/>
      <c r="NTC76" s="1"/>
      <c r="NTD76" s="1"/>
      <c r="NTE76" s="1"/>
      <c r="NTF76" s="1"/>
      <c r="NTG76" s="1"/>
      <c r="NTH76" s="1"/>
      <c r="NTI76" s="1"/>
      <c r="NTJ76" s="1"/>
      <c r="NTK76" s="1"/>
      <c r="NTL76" s="1"/>
      <c r="NTM76" s="1"/>
      <c r="NTN76" s="1"/>
      <c r="NTO76" s="1"/>
      <c r="NTP76" s="1"/>
      <c r="NTQ76" s="1"/>
      <c r="NTR76" s="1"/>
      <c r="NTS76" s="1"/>
      <c r="NTT76" s="1"/>
      <c r="NTU76" s="1"/>
      <c r="NTV76" s="1"/>
      <c r="NTW76" s="1"/>
      <c r="NTX76" s="1"/>
      <c r="NTY76" s="1"/>
      <c r="NTZ76" s="1"/>
      <c r="NUA76" s="1"/>
      <c r="NUB76" s="1"/>
      <c r="NUC76" s="1"/>
      <c r="NUD76" s="1"/>
      <c r="NUE76" s="1"/>
      <c r="NUF76" s="1"/>
      <c r="NUG76" s="1"/>
      <c r="NUH76" s="1"/>
      <c r="NUI76" s="1"/>
      <c r="NUJ76" s="1"/>
      <c r="NUK76" s="1"/>
      <c r="NUL76" s="1"/>
      <c r="NUM76" s="1"/>
      <c r="NUN76" s="1"/>
      <c r="NUO76" s="1"/>
      <c r="NUP76" s="1"/>
      <c r="NUQ76" s="1"/>
      <c r="NUR76" s="1"/>
      <c r="NUS76" s="1"/>
      <c r="NUT76" s="1"/>
      <c r="NUU76" s="1"/>
      <c r="NUV76" s="1"/>
      <c r="NUW76" s="1"/>
      <c r="NUX76" s="1"/>
      <c r="NUY76" s="1"/>
      <c r="NUZ76" s="1"/>
      <c r="NVA76" s="1"/>
      <c r="NVB76" s="1"/>
      <c r="NVC76" s="1"/>
      <c r="NVD76" s="1"/>
      <c r="NVE76" s="1"/>
      <c r="NVF76" s="1"/>
      <c r="NVG76" s="1"/>
      <c r="NVH76" s="1"/>
      <c r="NVI76" s="1"/>
      <c r="NVJ76" s="1"/>
      <c r="NVK76" s="1"/>
      <c r="NVL76" s="1"/>
      <c r="NVM76" s="1"/>
      <c r="NVN76" s="1"/>
      <c r="NVO76" s="1"/>
      <c r="NVP76" s="1"/>
      <c r="NVQ76" s="1"/>
      <c r="NVR76" s="1"/>
      <c r="NVS76" s="1"/>
      <c r="NVT76" s="1"/>
      <c r="NVU76" s="1"/>
      <c r="NVV76" s="1"/>
      <c r="NVW76" s="1"/>
      <c r="NVX76" s="1"/>
      <c r="NVY76" s="1"/>
      <c r="NVZ76" s="1"/>
      <c r="NWA76" s="1"/>
      <c r="NWB76" s="1"/>
      <c r="NWC76" s="1"/>
      <c r="NWD76" s="1"/>
      <c r="NWE76" s="1"/>
      <c r="NWF76" s="1"/>
      <c r="NWG76" s="1"/>
      <c r="NWH76" s="1"/>
      <c r="NWI76" s="1"/>
      <c r="NWJ76" s="1"/>
      <c r="NWK76" s="1"/>
      <c r="NWL76" s="1"/>
      <c r="NWM76" s="1"/>
      <c r="NWN76" s="1"/>
      <c r="NWO76" s="1"/>
      <c r="NWP76" s="1"/>
      <c r="NWQ76" s="1"/>
      <c r="NWR76" s="1"/>
      <c r="NWS76" s="1"/>
      <c r="NWT76" s="1"/>
      <c r="NWU76" s="1"/>
      <c r="NWV76" s="1"/>
      <c r="NWW76" s="1"/>
      <c r="NWX76" s="1"/>
      <c r="NWY76" s="1"/>
      <c r="NWZ76" s="1"/>
      <c r="NXA76" s="1"/>
      <c r="NXB76" s="1"/>
      <c r="NXC76" s="1"/>
      <c r="NXD76" s="1"/>
      <c r="NXE76" s="1"/>
      <c r="NXF76" s="1"/>
      <c r="NXG76" s="1"/>
      <c r="NXH76" s="1"/>
      <c r="NXI76" s="1"/>
      <c r="NXJ76" s="1"/>
      <c r="NXK76" s="1"/>
      <c r="NXL76" s="1"/>
      <c r="NXM76" s="1"/>
      <c r="NXN76" s="1"/>
      <c r="NXO76" s="1"/>
      <c r="NXP76" s="1"/>
      <c r="NXQ76" s="1"/>
      <c r="NXR76" s="1"/>
      <c r="NXS76" s="1"/>
      <c r="NXT76" s="1"/>
      <c r="NXU76" s="1"/>
      <c r="NXV76" s="1"/>
      <c r="NXW76" s="1"/>
      <c r="NXX76" s="1"/>
      <c r="NXY76" s="1"/>
      <c r="NXZ76" s="1"/>
      <c r="NYA76" s="1"/>
      <c r="NYB76" s="1"/>
      <c r="NYC76" s="1"/>
      <c r="NYD76" s="1"/>
      <c r="NYE76" s="1"/>
      <c r="NYF76" s="1"/>
      <c r="NYG76" s="1"/>
      <c r="NYH76" s="1"/>
      <c r="NYI76" s="1"/>
      <c r="NYJ76" s="1"/>
      <c r="NYK76" s="1"/>
      <c r="NYL76" s="1"/>
      <c r="NYM76" s="1"/>
      <c r="NYN76" s="1"/>
      <c r="NYO76" s="1"/>
      <c r="NYP76" s="1"/>
      <c r="NYQ76" s="1"/>
      <c r="NYR76" s="1"/>
      <c r="NYS76" s="1"/>
      <c r="NYT76" s="1"/>
      <c r="NYU76" s="1"/>
      <c r="NYV76" s="1"/>
      <c r="NYW76" s="1"/>
      <c r="NYX76" s="1"/>
      <c r="NYY76" s="1"/>
      <c r="NYZ76" s="1"/>
      <c r="NZA76" s="1"/>
      <c r="NZB76" s="1"/>
      <c r="NZC76" s="1"/>
      <c r="NZD76" s="1"/>
      <c r="NZE76" s="1"/>
      <c r="NZF76" s="1"/>
      <c r="NZG76" s="1"/>
      <c r="NZH76" s="1"/>
      <c r="NZI76" s="1"/>
      <c r="NZJ76" s="1"/>
      <c r="NZK76" s="1"/>
      <c r="NZL76" s="1"/>
      <c r="NZM76" s="1"/>
      <c r="NZN76" s="1"/>
      <c r="NZO76" s="1"/>
      <c r="NZP76" s="1"/>
      <c r="NZQ76" s="1"/>
      <c r="NZR76" s="1"/>
      <c r="NZS76" s="1"/>
      <c r="NZT76" s="1"/>
      <c r="NZU76" s="1"/>
      <c r="NZV76" s="1"/>
      <c r="NZW76" s="1"/>
      <c r="NZX76" s="1"/>
      <c r="NZY76" s="1"/>
      <c r="NZZ76" s="1"/>
      <c r="OAA76" s="1"/>
      <c r="OAB76" s="1"/>
      <c r="OAC76" s="1"/>
      <c r="OAD76" s="1"/>
      <c r="OAE76" s="1"/>
      <c r="OAF76" s="1"/>
      <c r="OAG76" s="1"/>
      <c r="OAH76" s="1"/>
      <c r="OAI76" s="1"/>
      <c r="OAJ76" s="1"/>
      <c r="OAK76" s="1"/>
      <c r="OAL76" s="1"/>
      <c r="OAM76" s="1"/>
      <c r="OAN76" s="1"/>
      <c r="OAO76" s="1"/>
      <c r="OAP76" s="1"/>
      <c r="OAQ76" s="1"/>
      <c r="OAR76" s="1"/>
      <c r="OAS76" s="1"/>
      <c r="OAT76" s="1"/>
      <c r="OAU76" s="1"/>
      <c r="OAV76" s="1"/>
      <c r="OAW76" s="1"/>
      <c r="OAX76" s="1"/>
      <c r="OAY76" s="1"/>
      <c r="OAZ76" s="1"/>
      <c r="OBA76" s="1"/>
      <c r="OBB76" s="1"/>
      <c r="OBC76" s="1"/>
      <c r="OBD76" s="1"/>
      <c r="OBE76" s="1"/>
      <c r="OBF76" s="1"/>
      <c r="OBG76" s="1"/>
      <c r="OBH76" s="1"/>
      <c r="OBI76" s="1"/>
      <c r="OBJ76" s="1"/>
      <c r="OBK76" s="1"/>
      <c r="OBL76" s="1"/>
      <c r="OBM76" s="1"/>
      <c r="OBN76" s="1"/>
      <c r="OBO76" s="1"/>
      <c r="OBP76" s="1"/>
      <c r="OBQ76" s="1"/>
      <c r="OBR76" s="1"/>
      <c r="OBS76" s="1"/>
      <c r="OBT76" s="1"/>
      <c r="OBU76" s="1"/>
      <c r="OBV76" s="1"/>
      <c r="OBW76" s="1"/>
      <c r="OBX76" s="1"/>
      <c r="OBY76" s="1"/>
      <c r="OBZ76" s="1"/>
      <c r="OCA76" s="1"/>
      <c r="OCB76" s="1"/>
      <c r="OCC76" s="1"/>
      <c r="OCD76" s="1"/>
      <c r="OCE76" s="1"/>
      <c r="OCF76" s="1"/>
      <c r="OCG76" s="1"/>
      <c r="OCH76" s="1"/>
      <c r="OCI76" s="1"/>
      <c r="OCJ76" s="1"/>
      <c r="OCK76" s="1"/>
      <c r="OCL76" s="1"/>
      <c r="OCM76" s="1"/>
      <c r="OCN76" s="1"/>
      <c r="OCO76" s="1"/>
      <c r="OCP76" s="1"/>
      <c r="OCQ76" s="1"/>
      <c r="OCR76" s="1"/>
      <c r="OCS76" s="1"/>
      <c r="OCT76" s="1"/>
      <c r="OCU76" s="1"/>
      <c r="OCV76" s="1"/>
      <c r="OCW76" s="1"/>
      <c r="OCX76" s="1"/>
      <c r="OCY76" s="1"/>
      <c r="OCZ76" s="1"/>
      <c r="ODA76" s="1"/>
      <c r="ODB76" s="1"/>
      <c r="ODC76" s="1"/>
      <c r="ODD76" s="1"/>
      <c r="ODE76" s="1"/>
      <c r="ODF76" s="1"/>
      <c r="ODG76" s="1"/>
      <c r="ODH76" s="1"/>
      <c r="ODI76" s="1"/>
      <c r="ODJ76" s="1"/>
      <c r="ODK76" s="1"/>
      <c r="ODL76" s="1"/>
      <c r="ODM76" s="1"/>
      <c r="ODN76" s="1"/>
      <c r="ODO76" s="1"/>
      <c r="ODP76" s="1"/>
      <c r="ODQ76" s="1"/>
      <c r="ODR76" s="1"/>
      <c r="ODS76" s="1"/>
      <c r="ODT76" s="1"/>
      <c r="ODU76" s="1"/>
      <c r="ODV76" s="1"/>
      <c r="ODW76" s="1"/>
      <c r="ODX76" s="1"/>
      <c r="ODY76" s="1"/>
      <c r="ODZ76" s="1"/>
      <c r="OEA76" s="1"/>
      <c r="OEB76" s="1"/>
      <c r="OEC76" s="1"/>
      <c r="OED76" s="1"/>
      <c r="OEE76" s="1"/>
      <c r="OEF76" s="1"/>
      <c r="OEG76" s="1"/>
      <c r="OEH76" s="1"/>
      <c r="OEI76" s="1"/>
      <c r="OEJ76" s="1"/>
      <c r="OEK76" s="1"/>
      <c r="OEL76" s="1"/>
      <c r="OEM76" s="1"/>
      <c r="OEN76" s="1"/>
      <c r="OEO76" s="1"/>
      <c r="OEP76" s="1"/>
      <c r="OEQ76" s="1"/>
      <c r="OER76" s="1"/>
      <c r="OES76" s="1"/>
      <c r="OET76" s="1"/>
      <c r="OEU76" s="1"/>
      <c r="OEV76" s="1"/>
      <c r="OEW76" s="1"/>
      <c r="OEX76" s="1"/>
      <c r="OEY76" s="1"/>
      <c r="OEZ76" s="1"/>
      <c r="OFA76" s="1"/>
      <c r="OFB76" s="1"/>
      <c r="OFC76" s="1"/>
      <c r="OFD76" s="1"/>
      <c r="OFE76" s="1"/>
      <c r="OFF76" s="1"/>
      <c r="OFG76" s="1"/>
      <c r="OFH76" s="1"/>
      <c r="OFI76" s="1"/>
      <c r="OFJ76" s="1"/>
      <c r="OFK76" s="1"/>
      <c r="OFL76" s="1"/>
      <c r="OFM76" s="1"/>
      <c r="OFN76" s="1"/>
      <c r="OFO76" s="1"/>
      <c r="OFP76" s="1"/>
      <c r="OFQ76" s="1"/>
      <c r="OFR76" s="1"/>
      <c r="OFS76" s="1"/>
      <c r="OFT76" s="1"/>
      <c r="OFU76" s="1"/>
      <c r="OFV76" s="1"/>
      <c r="OFW76" s="1"/>
      <c r="OFX76" s="1"/>
      <c r="OFY76" s="1"/>
      <c r="OFZ76" s="1"/>
      <c r="OGA76" s="1"/>
      <c r="OGB76" s="1"/>
      <c r="OGC76" s="1"/>
      <c r="OGD76" s="1"/>
      <c r="OGE76" s="1"/>
      <c r="OGF76" s="1"/>
      <c r="OGG76" s="1"/>
      <c r="OGH76" s="1"/>
      <c r="OGI76" s="1"/>
      <c r="OGJ76" s="1"/>
      <c r="OGK76" s="1"/>
      <c r="OGL76" s="1"/>
      <c r="OGM76" s="1"/>
      <c r="OGN76" s="1"/>
      <c r="OGO76" s="1"/>
      <c r="OGP76" s="1"/>
      <c r="OGQ76" s="1"/>
      <c r="OGR76" s="1"/>
      <c r="OGS76" s="1"/>
      <c r="OGT76" s="1"/>
      <c r="OGU76" s="1"/>
      <c r="OGV76" s="1"/>
      <c r="OGW76" s="1"/>
      <c r="OGX76" s="1"/>
      <c r="OGY76" s="1"/>
      <c r="OGZ76" s="1"/>
      <c r="OHA76" s="1"/>
      <c r="OHB76" s="1"/>
      <c r="OHC76" s="1"/>
      <c r="OHD76" s="1"/>
      <c r="OHE76" s="1"/>
      <c r="OHF76" s="1"/>
      <c r="OHG76" s="1"/>
      <c r="OHH76" s="1"/>
      <c r="OHI76" s="1"/>
      <c r="OHJ76" s="1"/>
      <c r="OHK76" s="1"/>
      <c r="OHL76" s="1"/>
      <c r="OHM76" s="1"/>
      <c r="OHN76" s="1"/>
      <c r="OHO76" s="1"/>
      <c r="OHP76" s="1"/>
      <c r="OHQ76" s="1"/>
      <c r="OHR76" s="1"/>
      <c r="OHS76" s="1"/>
      <c r="OHT76" s="1"/>
      <c r="OHU76" s="1"/>
      <c r="OHV76" s="1"/>
      <c r="OHW76" s="1"/>
      <c r="OHX76" s="1"/>
      <c r="OHY76" s="1"/>
      <c r="OHZ76" s="1"/>
      <c r="OIA76" s="1"/>
      <c r="OIB76" s="1"/>
      <c r="OIC76" s="1"/>
      <c r="OID76" s="1"/>
      <c r="OIE76" s="1"/>
      <c r="OIF76" s="1"/>
      <c r="OIG76" s="1"/>
      <c r="OIH76" s="1"/>
      <c r="OII76" s="1"/>
      <c r="OIJ76" s="1"/>
      <c r="OIK76" s="1"/>
      <c r="OIL76" s="1"/>
      <c r="OIM76" s="1"/>
      <c r="OIN76" s="1"/>
      <c r="OIO76" s="1"/>
      <c r="OIP76" s="1"/>
      <c r="OIQ76" s="1"/>
      <c r="OIR76" s="1"/>
      <c r="OIS76" s="1"/>
      <c r="OIT76" s="1"/>
      <c r="OIU76" s="1"/>
      <c r="OIV76" s="1"/>
      <c r="OIW76" s="1"/>
      <c r="OIX76" s="1"/>
      <c r="OIY76" s="1"/>
      <c r="OIZ76" s="1"/>
      <c r="OJA76" s="1"/>
      <c r="OJB76" s="1"/>
      <c r="OJC76" s="1"/>
      <c r="OJD76" s="1"/>
      <c r="OJE76" s="1"/>
      <c r="OJF76" s="1"/>
      <c r="OJG76" s="1"/>
      <c r="OJH76" s="1"/>
      <c r="OJI76" s="1"/>
      <c r="OJJ76" s="1"/>
      <c r="OJK76" s="1"/>
      <c r="OJL76" s="1"/>
      <c r="OJM76" s="1"/>
      <c r="OJN76" s="1"/>
      <c r="OJO76" s="1"/>
      <c r="OJP76" s="1"/>
      <c r="OJQ76" s="1"/>
      <c r="OJR76" s="1"/>
      <c r="OJS76" s="1"/>
      <c r="OJT76" s="1"/>
      <c r="OJU76" s="1"/>
      <c r="OJV76" s="1"/>
      <c r="OJW76" s="1"/>
      <c r="OJX76" s="1"/>
      <c r="OJY76" s="1"/>
      <c r="OJZ76" s="1"/>
      <c r="OKA76" s="1"/>
      <c r="OKB76" s="1"/>
      <c r="OKC76" s="1"/>
      <c r="OKD76" s="1"/>
      <c r="OKE76" s="1"/>
      <c r="OKF76" s="1"/>
      <c r="OKG76" s="1"/>
      <c r="OKH76" s="1"/>
      <c r="OKI76" s="1"/>
      <c r="OKJ76" s="1"/>
      <c r="OKK76" s="1"/>
      <c r="OKL76" s="1"/>
      <c r="OKM76" s="1"/>
      <c r="OKN76" s="1"/>
      <c r="OKO76" s="1"/>
      <c r="OKP76" s="1"/>
      <c r="OKQ76" s="1"/>
      <c r="OKR76" s="1"/>
      <c r="OKS76" s="1"/>
      <c r="OKT76" s="1"/>
      <c r="OKU76" s="1"/>
      <c r="OKV76" s="1"/>
      <c r="OKW76" s="1"/>
      <c r="OKX76" s="1"/>
      <c r="OKY76" s="1"/>
      <c r="OKZ76" s="1"/>
      <c r="OLA76" s="1"/>
      <c r="OLB76" s="1"/>
      <c r="OLC76" s="1"/>
      <c r="OLD76" s="1"/>
      <c r="OLE76" s="1"/>
      <c r="OLF76" s="1"/>
      <c r="OLG76" s="1"/>
      <c r="OLH76" s="1"/>
      <c r="OLI76" s="1"/>
      <c r="OLJ76" s="1"/>
      <c r="OLK76" s="1"/>
      <c r="OLL76" s="1"/>
      <c r="OLM76" s="1"/>
      <c r="OLN76" s="1"/>
      <c r="OLO76" s="1"/>
      <c r="OLP76" s="1"/>
      <c r="OLQ76" s="1"/>
      <c r="OLR76" s="1"/>
      <c r="OLS76" s="1"/>
      <c r="OLT76" s="1"/>
      <c r="OLU76" s="1"/>
      <c r="OLV76" s="1"/>
      <c r="OLW76" s="1"/>
      <c r="OLX76" s="1"/>
      <c r="OLY76" s="1"/>
      <c r="OLZ76" s="1"/>
      <c r="OMA76" s="1"/>
      <c r="OMB76" s="1"/>
      <c r="OMC76" s="1"/>
      <c r="OMD76" s="1"/>
      <c r="OME76" s="1"/>
      <c r="OMF76" s="1"/>
      <c r="OMG76" s="1"/>
      <c r="OMH76" s="1"/>
      <c r="OMI76" s="1"/>
      <c r="OMJ76" s="1"/>
      <c r="OMK76" s="1"/>
      <c r="OML76" s="1"/>
      <c r="OMM76" s="1"/>
      <c r="OMN76" s="1"/>
      <c r="OMO76" s="1"/>
      <c r="OMP76" s="1"/>
      <c r="OMQ76" s="1"/>
      <c r="OMR76" s="1"/>
      <c r="OMS76" s="1"/>
      <c r="OMT76" s="1"/>
      <c r="OMU76" s="1"/>
      <c r="OMV76" s="1"/>
      <c r="OMW76" s="1"/>
      <c r="OMX76" s="1"/>
      <c r="OMY76" s="1"/>
      <c r="OMZ76" s="1"/>
      <c r="ONA76" s="1"/>
      <c r="ONB76" s="1"/>
      <c r="ONC76" s="1"/>
      <c r="OND76" s="1"/>
      <c r="ONE76" s="1"/>
      <c r="ONF76" s="1"/>
      <c r="ONG76" s="1"/>
      <c r="ONH76" s="1"/>
      <c r="ONI76" s="1"/>
      <c r="ONJ76" s="1"/>
      <c r="ONK76" s="1"/>
      <c r="ONL76" s="1"/>
      <c r="ONM76" s="1"/>
      <c r="ONN76" s="1"/>
      <c r="ONO76" s="1"/>
      <c r="ONP76" s="1"/>
      <c r="ONQ76" s="1"/>
      <c r="ONR76" s="1"/>
      <c r="ONS76" s="1"/>
      <c r="ONT76" s="1"/>
      <c r="ONU76" s="1"/>
      <c r="ONV76" s="1"/>
      <c r="ONW76" s="1"/>
      <c r="ONX76" s="1"/>
      <c r="ONY76" s="1"/>
      <c r="ONZ76" s="1"/>
      <c r="OOA76" s="1"/>
      <c r="OOB76" s="1"/>
      <c r="OOC76" s="1"/>
      <c r="OOD76" s="1"/>
      <c r="OOE76" s="1"/>
      <c r="OOF76" s="1"/>
      <c r="OOG76" s="1"/>
      <c r="OOH76" s="1"/>
      <c r="OOI76" s="1"/>
      <c r="OOJ76" s="1"/>
      <c r="OOK76" s="1"/>
      <c r="OOL76" s="1"/>
      <c r="OOM76" s="1"/>
      <c r="OON76" s="1"/>
      <c r="OOO76" s="1"/>
      <c r="OOP76" s="1"/>
      <c r="OOQ76" s="1"/>
      <c r="OOR76" s="1"/>
      <c r="OOS76" s="1"/>
      <c r="OOT76" s="1"/>
      <c r="OOU76" s="1"/>
      <c r="OOV76" s="1"/>
      <c r="OOW76" s="1"/>
      <c r="OOX76" s="1"/>
      <c r="OOY76" s="1"/>
      <c r="OOZ76" s="1"/>
      <c r="OPA76" s="1"/>
      <c r="OPB76" s="1"/>
      <c r="OPC76" s="1"/>
      <c r="OPD76" s="1"/>
      <c r="OPE76" s="1"/>
      <c r="OPF76" s="1"/>
      <c r="OPG76" s="1"/>
      <c r="OPH76" s="1"/>
      <c r="OPI76" s="1"/>
      <c r="OPJ76" s="1"/>
      <c r="OPK76" s="1"/>
      <c r="OPL76" s="1"/>
      <c r="OPM76" s="1"/>
      <c r="OPN76" s="1"/>
      <c r="OPO76" s="1"/>
      <c r="OPP76" s="1"/>
      <c r="OPQ76" s="1"/>
      <c r="OPR76" s="1"/>
      <c r="OPS76" s="1"/>
      <c r="OPT76" s="1"/>
      <c r="OPU76" s="1"/>
      <c r="OPV76" s="1"/>
      <c r="OPW76" s="1"/>
      <c r="OPX76" s="1"/>
      <c r="OPY76" s="1"/>
      <c r="OPZ76" s="1"/>
      <c r="OQA76" s="1"/>
      <c r="OQB76" s="1"/>
      <c r="OQC76" s="1"/>
      <c r="OQD76" s="1"/>
      <c r="OQE76" s="1"/>
      <c r="OQF76" s="1"/>
      <c r="OQG76" s="1"/>
      <c r="OQH76" s="1"/>
      <c r="OQI76" s="1"/>
      <c r="OQJ76" s="1"/>
      <c r="OQK76" s="1"/>
      <c r="OQL76" s="1"/>
      <c r="OQM76" s="1"/>
      <c r="OQN76" s="1"/>
      <c r="OQO76" s="1"/>
      <c r="OQP76" s="1"/>
      <c r="OQQ76" s="1"/>
      <c r="OQR76" s="1"/>
      <c r="OQS76" s="1"/>
      <c r="OQT76" s="1"/>
      <c r="OQU76" s="1"/>
      <c r="OQV76" s="1"/>
      <c r="OQW76" s="1"/>
      <c r="OQX76" s="1"/>
      <c r="OQY76" s="1"/>
      <c r="OQZ76" s="1"/>
      <c r="ORA76" s="1"/>
      <c r="ORB76" s="1"/>
      <c r="ORC76" s="1"/>
      <c r="ORD76" s="1"/>
      <c r="ORE76" s="1"/>
      <c r="ORF76" s="1"/>
      <c r="ORG76" s="1"/>
      <c r="ORH76" s="1"/>
      <c r="ORI76" s="1"/>
      <c r="ORJ76" s="1"/>
      <c r="ORK76" s="1"/>
      <c r="ORL76" s="1"/>
      <c r="ORM76" s="1"/>
      <c r="ORN76" s="1"/>
      <c r="ORO76" s="1"/>
      <c r="ORP76" s="1"/>
      <c r="ORQ76" s="1"/>
      <c r="ORR76" s="1"/>
      <c r="ORS76" s="1"/>
      <c r="ORT76" s="1"/>
      <c r="ORU76" s="1"/>
      <c r="ORV76" s="1"/>
      <c r="ORW76" s="1"/>
      <c r="ORX76" s="1"/>
      <c r="ORY76" s="1"/>
      <c r="ORZ76" s="1"/>
      <c r="OSA76" s="1"/>
      <c r="OSB76" s="1"/>
      <c r="OSC76" s="1"/>
      <c r="OSD76" s="1"/>
      <c r="OSE76" s="1"/>
      <c r="OSF76" s="1"/>
      <c r="OSG76" s="1"/>
      <c r="OSH76" s="1"/>
      <c r="OSI76" s="1"/>
      <c r="OSJ76" s="1"/>
      <c r="OSK76" s="1"/>
      <c r="OSL76" s="1"/>
      <c r="OSM76" s="1"/>
      <c r="OSN76" s="1"/>
      <c r="OSO76" s="1"/>
      <c r="OSP76" s="1"/>
      <c r="OSQ76" s="1"/>
      <c r="OSR76" s="1"/>
      <c r="OSS76" s="1"/>
      <c r="OST76" s="1"/>
      <c r="OSU76" s="1"/>
      <c r="OSV76" s="1"/>
      <c r="OSW76" s="1"/>
      <c r="OSX76" s="1"/>
      <c r="OSY76" s="1"/>
      <c r="OSZ76" s="1"/>
      <c r="OTA76" s="1"/>
      <c r="OTB76" s="1"/>
      <c r="OTC76" s="1"/>
      <c r="OTD76" s="1"/>
      <c r="OTE76" s="1"/>
      <c r="OTF76" s="1"/>
      <c r="OTG76" s="1"/>
      <c r="OTH76" s="1"/>
      <c r="OTI76" s="1"/>
      <c r="OTJ76" s="1"/>
      <c r="OTK76" s="1"/>
      <c r="OTL76" s="1"/>
      <c r="OTM76" s="1"/>
      <c r="OTN76" s="1"/>
      <c r="OTO76" s="1"/>
      <c r="OTP76" s="1"/>
      <c r="OTQ76" s="1"/>
      <c r="OTR76" s="1"/>
      <c r="OTS76" s="1"/>
      <c r="OTT76" s="1"/>
      <c r="OTU76" s="1"/>
      <c r="OTV76" s="1"/>
      <c r="OTW76" s="1"/>
      <c r="OTX76" s="1"/>
      <c r="OTY76" s="1"/>
      <c r="OTZ76" s="1"/>
      <c r="OUA76" s="1"/>
      <c r="OUB76" s="1"/>
      <c r="OUC76" s="1"/>
      <c r="OUD76" s="1"/>
      <c r="OUE76" s="1"/>
      <c r="OUF76" s="1"/>
      <c r="OUG76" s="1"/>
      <c r="OUH76" s="1"/>
      <c r="OUI76" s="1"/>
      <c r="OUJ76" s="1"/>
      <c r="OUK76" s="1"/>
      <c r="OUL76" s="1"/>
      <c r="OUM76" s="1"/>
      <c r="OUN76" s="1"/>
      <c r="OUO76" s="1"/>
      <c r="OUP76" s="1"/>
      <c r="OUQ76" s="1"/>
      <c r="OUR76" s="1"/>
      <c r="OUS76" s="1"/>
      <c r="OUT76" s="1"/>
      <c r="OUU76" s="1"/>
      <c r="OUV76" s="1"/>
      <c r="OUW76" s="1"/>
      <c r="OUX76" s="1"/>
      <c r="OUY76" s="1"/>
      <c r="OUZ76" s="1"/>
      <c r="OVA76" s="1"/>
      <c r="OVB76" s="1"/>
      <c r="OVC76" s="1"/>
      <c r="OVD76" s="1"/>
      <c r="OVE76" s="1"/>
      <c r="OVF76" s="1"/>
      <c r="OVG76" s="1"/>
      <c r="OVH76" s="1"/>
      <c r="OVI76" s="1"/>
      <c r="OVJ76" s="1"/>
      <c r="OVK76" s="1"/>
      <c r="OVL76" s="1"/>
      <c r="OVM76" s="1"/>
      <c r="OVN76" s="1"/>
      <c r="OVO76" s="1"/>
      <c r="OVP76" s="1"/>
      <c r="OVQ76" s="1"/>
      <c r="OVR76" s="1"/>
      <c r="OVS76" s="1"/>
      <c r="OVT76" s="1"/>
      <c r="OVU76" s="1"/>
      <c r="OVV76" s="1"/>
      <c r="OVW76" s="1"/>
      <c r="OVX76" s="1"/>
      <c r="OVY76" s="1"/>
      <c r="OVZ76" s="1"/>
      <c r="OWA76" s="1"/>
      <c r="OWB76" s="1"/>
      <c r="OWC76" s="1"/>
      <c r="OWD76" s="1"/>
      <c r="OWE76" s="1"/>
      <c r="OWF76" s="1"/>
      <c r="OWG76" s="1"/>
      <c r="OWH76" s="1"/>
      <c r="OWI76" s="1"/>
      <c r="OWJ76" s="1"/>
      <c r="OWK76" s="1"/>
      <c r="OWL76" s="1"/>
      <c r="OWM76" s="1"/>
      <c r="OWN76" s="1"/>
      <c r="OWO76" s="1"/>
      <c r="OWP76" s="1"/>
      <c r="OWQ76" s="1"/>
      <c r="OWR76" s="1"/>
      <c r="OWS76" s="1"/>
      <c r="OWT76" s="1"/>
      <c r="OWU76" s="1"/>
      <c r="OWV76" s="1"/>
      <c r="OWW76" s="1"/>
      <c r="OWX76" s="1"/>
      <c r="OWY76" s="1"/>
      <c r="OWZ76" s="1"/>
      <c r="OXA76" s="1"/>
      <c r="OXB76" s="1"/>
      <c r="OXC76" s="1"/>
      <c r="OXD76" s="1"/>
      <c r="OXE76" s="1"/>
      <c r="OXF76" s="1"/>
      <c r="OXG76" s="1"/>
      <c r="OXH76" s="1"/>
      <c r="OXI76" s="1"/>
      <c r="OXJ76" s="1"/>
      <c r="OXK76" s="1"/>
      <c r="OXL76" s="1"/>
      <c r="OXM76" s="1"/>
      <c r="OXN76" s="1"/>
      <c r="OXO76" s="1"/>
      <c r="OXP76" s="1"/>
      <c r="OXQ76" s="1"/>
      <c r="OXR76" s="1"/>
      <c r="OXS76" s="1"/>
      <c r="OXT76" s="1"/>
      <c r="OXU76" s="1"/>
      <c r="OXV76" s="1"/>
      <c r="OXW76" s="1"/>
      <c r="OXX76" s="1"/>
      <c r="OXY76" s="1"/>
      <c r="OXZ76" s="1"/>
      <c r="OYA76" s="1"/>
      <c r="OYB76" s="1"/>
      <c r="OYC76" s="1"/>
      <c r="OYD76" s="1"/>
      <c r="OYE76" s="1"/>
      <c r="OYF76" s="1"/>
      <c r="OYG76" s="1"/>
      <c r="OYH76" s="1"/>
      <c r="OYI76" s="1"/>
      <c r="OYJ76" s="1"/>
      <c r="OYK76" s="1"/>
      <c r="OYL76" s="1"/>
      <c r="OYM76" s="1"/>
      <c r="OYN76" s="1"/>
      <c r="OYO76" s="1"/>
      <c r="OYP76" s="1"/>
      <c r="OYQ76" s="1"/>
      <c r="OYR76" s="1"/>
      <c r="OYS76" s="1"/>
      <c r="OYT76" s="1"/>
      <c r="OYU76" s="1"/>
      <c r="OYV76" s="1"/>
      <c r="OYW76" s="1"/>
      <c r="OYX76" s="1"/>
      <c r="OYY76" s="1"/>
      <c r="OYZ76" s="1"/>
      <c r="OZA76" s="1"/>
      <c r="OZB76" s="1"/>
      <c r="OZC76" s="1"/>
      <c r="OZD76" s="1"/>
      <c r="OZE76" s="1"/>
      <c r="OZF76" s="1"/>
      <c r="OZG76" s="1"/>
      <c r="OZH76" s="1"/>
      <c r="OZI76" s="1"/>
      <c r="OZJ76" s="1"/>
      <c r="OZK76" s="1"/>
      <c r="OZL76" s="1"/>
      <c r="OZM76" s="1"/>
      <c r="OZN76" s="1"/>
      <c r="OZO76" s="1"/>
      <c r="OZP76" s="1"/>
      <c r="OZQ76" s="1"/>
      <c r="OZR76" s="1"/>
      <c r="OZS76" s="1"/>
      <c r="OZT76" s="1"/>
      <c r="OZU76" s="1"/>
      <c r="OZV76" s="1"/>
      <c r="OZW76" s="1"/>
      <c r="OZX76" s="1"/>
      <c r="OZY76" s="1"/>
      <c r="OZZ76" s="1"/>
      <c r="PAA76" s="1"/>
      <c r="PAB76" s="1"/>
      <c r="PAC76" s="1"/>
      <c r="PAD76" s="1"/>
      <c r="PAE76" s="1"/>
      <c r="PAF76" s="1"/>
      <c r="PAG76" s="1"/>
      <c r="PAH76" s="1"/>
      <c r="PAI76" s="1"/>
      <c r="PAJ76" s="1"/>
      <c r="PAK76" s="1"/>
      <c r="PAL76" s="1"/>
      <c r="PAM76" s="1"/>
      <c r="PAN76" s="1"/>
      <c r="PAO76" s="1"/>
      <c r="PAP76" s="1"/>
      <c r="PAQ76" s="1"/>
      <c r="PAR76" s="1"/>
      <c r="PAS76" s="1"/>
      <c r="PAT76" s="1"/>
      <c r="PAU76" s="1"/>
      <c r="PAV76" s="1"/>
      <c r="PAW76" s="1"/>
      <c r="PAX76" s="1"/>
      <c r="PAY76" s="1"/>
      <c r="PAZ76" s="1"/>
      <c r="PBA76" s="1"/>
      <c r="PBB76" s="1"/>
      <c r="PBC76" s="1"/>
      <c r="PBD76" s="1"/>
      <c r="PBE76" s="1"/>
      <c r="PBF76" s="1"/>
      <c r="PBG76" s="1"/>
      <c r="PBH76" s="1"/>
      <c r="PBI76" s="1"/>
      <c r="PBJ76" s="1"/>
      <c r="PBK76" s="1"/>
      <c r="PBL76" s="1"/>
      <c r="PBM76" s="1"/>
      <c r="PBN76" s="1"/>
      <c r="PBO76" s="1"/>
      <c r="PBP76" s="1"/>
      <c r="PBQ76" s="1"/>
      <c r="PBR76" s="1"/>
      <c r="PBS76" s="1"/>
      <c r="PBT76" s="1"/>
      <c r="PBU76" s="1"/>
      <c r="PBV76" s="1"/>
      <c r="PBW76" s="1"/>
      <c r="PBX76" s="1"/>
      <c r="PBY76" s="1"/>
      <c r="PBZ76" s="1"/>
      <c r="PCA76" s="1"/>
      <c r="PCB76" s="1"/>
      <c r="PCC76" s="1"/>
      <c r="PCD76" s="1"/>
      <c r="PCE76" s="1"/>
      <c r="PCF76" s="1"/>
      <c r="PCG76" s="1"/>
      <c r="PCH76" s="1"/>
      <c r="PCI76" s="1"/>
      <c r="PCJ76" s="1"/>
      <c r="PCK76" s="1"/>
      <c r="PCL76" s="1"/>
      <c r="PCM76" s="1"/>
      <c r="PCN76" s="1"/>
      <c r="PCO76" s="1"/>
      <c r="PCP76" s="1"/>
      <c r="PCQ76" s="1"/>
      <c r="PCR76" s="1"/>
      <c r="PCS76" s="1"/>
      <c r="PCT76" s="1"/>
      <c r="PCU76" s="1"/>
      <c r="PCV76" s="1"/>
      <c r="PCW76" s="1"/>
      <c r="PCX76" s="1"/>
      <c r="PCY76" s="1"/>
      <c r="PCZ76" s="1"/>
      <c r="PDA76" s="1"/>
      <c r="PDB76" s="1"/>
      <c r="PDC76" s="1"/>
      <c r="PDD76" s="1"/>
      <c r="PDE76" s="1"/>
      <c r="PDF76" s="1"/>
      <c r="PDG76" s="1"/>
      <c r="PDH76" s="1"/>
      <c r="PDI76" s="1"/>
      <c r="PDJ76" s="1"/>
      <c r="PDK76" s="1"/>
      <c r="PDL76" s="1"/>
      <c r="PDM76" s="1"/>
      <c r="PDN76" s="1"/>
      <c r="PDO76" s="1"/>
      <c r="PDP76" s="1"/>
      <c r="PDQ76" s="1"/>
      <c r="PDR76" s="1"/>
      <c r="PDS76" s="1"/>
      <c r="PDT76" s="1"/>
      <c r="PDU76" s="1"/>
      <c r="PDV76" s="1"/>
      <c r="PDW76" s="1"/>
      <c r="PDX76" s="1"/>
      <c r="PDY76" s="1"/>
      <c r="PDZ76" s="1"/>
      <c r="PEA76" s="1"/>
      <c r="PEB76" s="1"/>
      <c r="PEC76" s="1"/>
      <c r="PED76" s="1"/>
      <c r="PEE76" s="1"/>
      <c r="PEF76" s="1"/>
      <c r="PEG76" s="1"/>
      <c r="PEH76" s="1"/>
      <c r="PEI76" s="1"/>
      <c r="PEJ76" s="1"/>
      <c r="PEK76" s="1"/>
      <c r="PEL76" s="1"/>
      <c r="PEM76" s="1"/>
      <c r="PEN76" s="1"/>
      <c r="PEO76" s="1"/>
      <c r="PEP76" s="1"/>
      <c r="PEQ76" s="1"/>
      <c r="PER76" s="1"/>
      <c r="PES76" s="1"/>
      <c r="PET76" s="1"/>
      <c r="PEU76" s="1"/>
      <c r="PEV76" s="1"/>
      <c r="PEW76" s="1"/>
      <c r="PEX76" s="1"/>
      <c r="PEY76" s="1"/>
      <c r="PEZ76" s="1"/>
      <c r="PFA76" s="1"/>
      <c r="PFB76" s="1"/>
      <c r="PFC76" s="1"/>
      <c r="PFD76" s="1"/>
      <c r="PFE76" s="1"/>
      <c r="PFF76" s="1"/>
      <c r="PFG76" s="1"/>
      <c r="PFH76" s="1"/>
      <c r="PFI76" s="1"/>
      <c r="PFJ76" s="1"/>
      <c r="PFK76" s="1"/>
      <c r="PFL76" s="1"/>
      <c r="PFM76" s="1"/>
      <c r="PFN76" s="1"/>
      <c r="PFO76" s="1"/>
      <c r="PFP76" s="1"/>
      <c r="PFQ76" s="1"/>
      <c r="PFR76" s="1"/>
      <c r="PFS76" s="1"/>
      <c r="PFT76" s="1"/>
      <c r="PFU76" s="1"/>
      <c r="PFV76" s="1"/>
      <c r="PFW76" s="1"/>
      <c r="PFX76" s="1"/>
      <c r="PFY76" s="1"/>
      <c r="PFZ76" s="1"/>
      <c r="PGA76" s="1"/>
      <c r="PGB76" s="1"/>
      <c r="PGC76" s="1"/>
      <c r="PGD76" s="1"/>
      <c r="PGE76" s="1"/>
      <c r="PGF76" s="1"/>
      <c r="PGG76" s="1"/>
      <c r="PGH76" s="1"/>
      <c r="PGI76" s="1"/>
      <c r="PGJ76" s="1"/>
      <c r="PGK76" s="1"/>
      <c r="PGL76" s="1"/>
      <c r="PGM76" s="1"/>
      <c r="PGN76" s="1"/>
      <c r="PGO76" s="1"/>
      <c r="PGP76" s="1"/>
      <c r="PGQ76" s="1"/>
      <c r="PGR76" s="1"/>
      <c r="PGS76" s="1"/>
      <c r="PGT76" s="1"/>
      <c r="PGU76" s="1"/>
      <c r="PGV76" s="1"/>
      <c r="PGW76" s="1"/>
      <c r="PGX76" s="1"/>
      <c r="PGY76" s="1"/>
      <c r="PGZ76" s="1"/>
      <c r="PHA76" s="1"/>
      <c r="PHB76" s="1"/>
      <c r="PHC76" s="1"/>
      <c r="PHD76" s="1"/>
      <c r="PHE76" s="1"/>
      <c r="PHF76" s="1"/>
      <c r="PHG76" s="1"/>
      <c r="PHH76" s="1"/>
      <c r="PHI76" s="1"/>
      <c r="PHJ76" s="1"/>
      <c r="PHK76" s="1"/>
      <c r="PHL76" s="1"/>
      <c r="PHM76" s="1"/>
      <c r="PHN76" s="1"/>
      <c r="PHO76" s="1"/>
      <c r="PHP76" s="1"/>
      <c r="PHQ76" s="1"/>
      <c r="PHR76" s="1"/>
      <c r="PHS76" s="1"/>
      <c r="PHT76" s="1"/>
      <c r="PHU76" s="1"/>
      <c r="PHV76" s="1"/>
      <c r="PHW76" s="1"/>
      <c r="PHX76" s="1"/>
      <c r="PHY76" s="1"/>
      <c r="PHZ76" s="1"/>
      <c r="PIA76" s="1"/>
      <c r="PIB76" s="1"/>
      <c r="PIC76" s="1"/>
      <c r="PID76" s="1"/>
      <c r="PIE76" s="1"/>
      <c r="PIF76" s="1"/>
      <c r="PIG76" s="1"/>
      <c r="PIH76" s="1"/>
      <c r="PII76" s="1"/>
      <c r="PIJ76" s="1"/>
      <c r="PIK76" s="1"/>
      <c r="PIL76" s="1"/>
      <c r="PIM76" s="1"/>
      <c r="PIN76" s="1"/>
      <c r="PIO76" s="1"/>
      <c r="PIP76" s="1"/>
      <c r="PIQ76" s="1"/>
      <c r="PIR76" s="1"/>
      <c r="PIS76" s="1"/>
      <c r="PIT76" s="1"/>
      <c r="PIU76" s="1"/>
      <c r="PIV76" s="1"/>
      <c r="PIW76" s="1"/>
      <c r="PIX76" s="1"/>
      <c r="PIY76" s="1"/>
      <c r="PIZ76" s="1"/>
      <c r="PJA76" s="1"/>
      <c r="PJB76" s="1"/>
      <c r="PJC76" s="1"/>
      <c r="PJD76" s="1"/>
      <c r="PJE76" s="1"/>
      <c r="PJF76" s="1"/>
      <c r="PJG76" s="1"/>
      <c r="PJH76" s="1"/>
      <c r="PJI76" s="1"/>
      <c r="PJJ76" s="1"/>
      <c r="PJK76" s="1"/>
      <c r="PJL76" s="1"/>
      <c r="PJM76" s="1"/>
      <c r="PJN76" s="1"/>
      <c r="PJO76" s="1"/>
      <c r="PJP76" s="1"/>
      <c r="PJQ76" s="1"/>
      <c r="PJR76" s="1"/>
      <c r="PJS76" s="1"/>
      <c r="PJT76" s="1"/>
      <c r="PJU76" s="1"/>
      <c r="PJV76" s="1"/>
      <c r="PJW76" s="1"/>
      <c r="PJX76" s="1"/>
      <c r="PJY76" s="1"/>
      <c r="PJZ76" s="1"/>
      <c r="PKA76" s="1"/>
      <c r="PKB76" s="1"/>
      <c r="PKC76" s="1"/>
      <c r="PKD76" s="1"/>
      <c r="PKE76" s="1"/>
      <c r="PKF76" s="1"/>
      <c r="PKG76" s="1"/>
      <c r="PKH76" s="1"/>
      <c r="PKI76" s="1"/>
      <c r="PKJ76" s="1"/>
      <c r="PKK76" s="1"/>
      <c r="PKL76" s="1"/>
      <c r="PKM76" s="1"/>
      <c r="PKN76" s="1"/>
      <c r="PKO76" s="1"/>
      <c r="PKP76" s="1"/>
      <c r="PKQ76" s="1"/>
      <c r="PKR76" s="1"/>
      <c r="PKS76" s="1"/>
      <c r="PKT76" s="1"/>
      <c r="PKU76" s="1"/>
      <c r="PKV76" s="1"/>
      <c r="PKW76" s="1"/>
      <c r="PKX76" s="1"/>
      <c r="PKY76" s="1"/>
      <c r="PKZ76" s="1"/>
      <c r="PLA76" s="1"/>
      <c r="PLB76" s="1"/>
      <c r="PLC76" s="1"/>
      <c r="PLD76" s="1"/>
      <c r="PLE76" s="1"/>
      <c r="PLF76" s="1"/>
      <c r="PLG76" s="1"/>
      <c r="PLH76" s="1"/>
      <c r="PLI76" s="1"/>
      <c r="PLJ76" s="1"/>
      <c r="PLK76" s="1"/>
      <c r="PLL76" s="1"/>
      <c r="PLM76" s="1"/>
      <c r="PLN76" s="1"/>
      <c r="PLO76" s="1"/>
      <c r="PLP76" s="1"/>
      <c r="PLQ76" s="1"/>
      <c r="PLR76" s="1"/>
      <c r="PLS76" s="1"/>
      <c r="PLT76" s="1"/>
      <c r="PLU76" s="1"/>
      <c r="PLV76" s="1"/>
      <c r="PLW76" s="1"/>
      <c r="PLX76" s="1"/>
      <c r="PLY76" s="1"/>
      <c r="PLZ76" s="1"/>
      <c r="PMA76" s="1"/>
      <c r="PMB76" s="1"/>
      <c r="PMC76" s="1"/>
      <c r="PMD76" s="1"/>
      <c r="PME76" s="1"/>
      <c r="PMF76" s="1"/>
      <c r="PMG76" s="1"/>
      <c r="PMH76" s="1"/>
      <c r="PMI76" s="1"/>
      <c r="PMJ76" s="1"/>
      <c r="PMK76" s="1"/>
      <c r="PML76" s="1"/>
      <c r="PMM76" s="1"/>
      <c r="PMN76" s="1"/>
      <c r="PMO76" s="1"/>
      <c r="PMP76" s="1"/>
      <c r="PMQ76" s="1"/>
      <c r="PMR76" s="1"/>
      <c r="PMS76" s="1"/>
      <c r="PMT76" s="1"/>
      <c r="PMU76" s="1"/>
      <c r="PMV76" s="1"/>
      <c r="PMW76" s="1"/>
      <c r="PMX76" s="1"/>
      <c r="PMY76" s="1"/>
      <c r="PMZ76" s="1"/>
      <c r="PNA76" s="1"/>
      <c r="PNB76" s="1"/>
      <c r="PNC76" s="1"/>
      <c r="PND76" s="1"/>
      <c r="PNE76" s="1"/>
      <c r="PNF76" s="1"/>
      <c r="PNG76" s="1"/>
      <c r="PNH76" s="1"/>
      <c r="PNI76" s="1"/>
      <c r="PNJ76" s="1"/>
      <c r="PNK76" s="1"/>
      <c r="PNL76" s="1"/>
      <c r="PNM76" s="1"/>
      <c r="PNN76" s="1"/>
      <c r="PNO76" s="1"/>
      <c r="PNP76" s="1"/>
      <c r="PNQ76" s="1"/>
      <c r="PNR76" s="1"/>
      <c r="PNS76" s="1"/>
      <c r="PNT76" s="1"/>
      <c r="PNU76" s="1"/>
      <c r="PNV76" s="1"/>
      <c r="PNW76" s="1"/>
      <c r="PNX76" s="1"/>
      <c r="PNY76" s="1"/>
      <c r="PNZ76" s="1"/>
      <c r="POA76" s="1"/>
      <c r="POB76" s="1"/>
      <c r="POC76" s="1"/>
      <c r="POD76" s="1"/>
      <c r="POE76" s="1"/>
      <c r="POF76" s="1"/>
      <c r="POG76" s="1"/>
      <c r="POH76" s="1"/>
      <c r="POI76" s="1"/>
      <c r="POJ76" s="1"/>
      <c r="POK76" s="1"/>
      <c r="POL76" s="1"/>
      <c r="POM76" s="1"/>
      <c r="PON76" s="1"/>
      <c r="POO76" s="1"/>
      <c r="POP76" s="1"/>
      <c r="POQ76" s="1"/>
      <c r="POR76" s="1"/>
      <c r="POS76" s="1"/>
      <c r="POT76" s="1"/>
      <c r="POU76" s="1"/>
      <c r="POV76" s="1"/>
      <c r="POW76" s="1"/>
      <c r="POX76" s="1"/>
      <c r="POY76" s="1"/>
      <c r="POZ76" s="1"/>
      <c r="PPA76" s="1"/>
      <c r="PPB76" s="1"/>
      <c r="PPC76" s="1"/>
      <c r="PPD76" s="1"/>
      <c r="PPE76" s="1"/>
      <c r="PPF76" s="1"/>
      <c r="PPG76" s="1"/>
      <c r="PPH76" s="1"/>
      <c r="PPI76" s="1"/>
      <c r="PPJ76" s="1"/>
      <c r="PPK76" s="1"/>
      <c r="PPL76" s="1"/>
      <c r="PPM76" s="1"/>
      <c r="PPN76" s="1"/>
      <c r="PPO76" s="1"/>
      <c r="PPP76" s="1"/>
      <c r="PPQ76" s="1"/>
      <c r="PPR76" s="1"/>
      <c r="PPS76" s="1"/>
      <c r="PPT76" s="1"/>
      <c r="PPU76" s="1"/>
      <c r="PPV76" s="1"/>
      <c r="PPW76" s="1"/>
      <c r="PPX76" s="1"/>
      <c r="PPY76" s="1"/>
      <c r="PPZ76" s="1"/>
      <c r="PQA76" s="1"/>
      <c r="PQB76" s="1"/>
      <c r="PQC76" s="1"/>
      <c r="PQD76" s="1"/>
      <c r="PQE76" s="1"/>
      <c r="PQF76" s="1"/>
      <c r="PQG76" s="1"/>
      <c r="PQH76" s="1"/>
      <c r="PQI76" s="1"/>
      <c r="PQJ76" s="1"/>
      <c r="PQK76" s="1"/>
      <c r="PQL76" s="1"/>
      <c r="PQM76" s="1"/>
      <c r="PQN76" s="1"/>
      <c r="PQO76" s="1"/>
      <c r="PQP76" s="1"/>
      <c r="PQQ76" s="1"/>
      <c r="PQR76" s="1"/>
      <c r="PQS76" s="1"/>
      <c r="PQT76" s="1"/>
      <c r="PQU76" s="1"/>
      <c r="PQV76" s="1"/>
      <c r="PQW76" s="1"/>
      <c r="PQX76" s="1"/>
      <c r="PQY76" s="1"/>
      <c r="PQZ76" s="1"/>
      <c r="PRA76" s="1"/>
      <c r="PRB76" s="1"/>
      <c r="PRC76" s="1"/>
      <c r="PRD76" s="1"/>
      <c r="PRE76" s="1"/>
      <c r="PRF76" s="1"/>
      <c r="PRG76" s="1"/>
      <c r="PRH76" s="1"/>
      <c r="PRI76" s="1"/>
      <c r="PRJ76" s="1"/>
      <c r="PRK76" s="1"/>
      <c r="PRL76" s="1"/>
      <c r="PRM76" s="1"/>
      <c r="PRN76" s="1"/>
      <c r="PRO76" s="1"/>
      <c r="PRP76" s="1"/>
      <c r="PRQ76" s="1"/>
      <c r="PRR76" s="1"/>
      <c r="PRS76" s="1"/>
      <c r="PRT76" s="1"/>
      <c r="PRU76" s="1"/>
      <c r="PRV76" s="1"/>
      <c r="PRW76" s="1"/>
      <c r="PRX76" s="1"/>
      <c r="PRY76" s="1"/>
      <c r="PRZ76" s="1"/>
      <c r="PSA76" s="1"/>
      <c r="PSB76" s="1"/>
      <c r="PSC76" s="1"/>
      <c r="PSD76" s="1"/>
      <c r="PSE76" s="1"/>
      <c r="PSF76" s="1"/>
      <c r="PSG76" s="1"/>
      <c r="PSH76" s="1"/>
      <c r="PSI76" s="1"/>
      <c r="PSJ76" s="1"/>
      <c r="PSK76" s="1"/>
      <c r="PSL76" s="1"/>
      <c r="PSM76" s="1"/>
      <c r="PSN76" s="1"/>
      <c r="PSO76" s="1"/>
      <c r="PSP76" s="1"/>
      <c r="PSQ76" s="1"/>
      <c r="PSR76" s="1"/>
      <c r="PSS76" s="1"/>
      <c r="PST76" s="1"/>
      <c r="PSU76" s="1"/>
      <c r="PSV76" s="1"/>
      <c r="PSW76" s="1"/>
      <c r="PSX76" s="1"/>
      <c r="PSY76" s="1"/>
      <c r="PSZ76" s="1"/>
      <c r="PTA76" s="1"/>
      <c r="PTB76" s="1"/>
      <c r="PTC76" s="1"/>
      <c r="PTD76" s="1"/>
      <c r="PTE76" s="1"/>
      <c r="PTF76" s="1"/>
      <c r="PTG76" s="1"/>
      <c r="PTH76" s="1"/>
      <c r="PTI76" s="1"/>
      <c r="PTJ76" s="1"/>
      <c r="PTK76" s="1"/>
      <c r="PTL76" s="1"/>
      <c r="PTM76" s="1"/>
      <c r="PTN76" s="1"/>
      <c r="PTO76" s="1"/>
      <c r="PTP76" s="1"/>
      <c r="PTQ76" s="1"/>
      <c r="PTR76" s="1"/>
      <c r="PTS76" s="1"/>
      <c r="PTT76" s="1"/>
      <c r="PTU76" s="1"/>
      <c r="PTV76" s="1"/>
      <c r="PTW76" s="1"/>
      <c r="PTX76" s="1"/>
      <c r="PTY76" s="1"/>
      <c r="PTZ76" s="1"/>
      <c r="PUA76" s="1"/>
      <c r="PUB76" s="1"/>
      <c r="PUC76" s="1"/>
      <c r="PUD76" s="1"/>
      <c r="PUE76" s="1"/>
      <c r="PUF76" s="1"/>
      <c r="PUG76" s="1"/>
      <c r="PUH76" s="1"/>
      <c r="PUI76" s="1"/>
      <c r="PUJ76" s="1"/>
      <c r="PUK76" s="1"/>
      <c r="PUL76" s="1"/>
      <c r="PUM76" s="1"/>
      <c r="PUN76" s="1"/>
      <c r="PUO76" s="1"/>
      <c r="PUP76" s="1"/>
      <c r="PUQ76" s="1"/>
      <c r="PUR76" s="1"/>
      <c r="PUS76" s="1"/>
      <c r="PUT76" s="1"/>
      <c r="PUU76" s="1"/>
      <c r="PUV76" s="1"/>
      <c r="PUW76" s="1"/>
      <c r="PUX76" s="1"/>
      <c r="PUY76" s="1"/>
      <c r="PUZ76" s="1"/>
      <c r="PVA76" s="1"/>
      <c r="PVB76" s="1"/>
      <c r="PVC76" s="1"/>
      <c r="PVD76" s="1"/>
      <c r="PVE76" s="1"/>
      <c r="PVF76" s="1"/>
      <c r="PVG76" s="1"/>
      <c r="PVH76" s="1"/>
      <c r="PVI76" s="1"/>
      <c r="PVJ76" s="1"/>
      <c r="PVK76" s="1"/>
      <c r="PVL76" s="1"/>
      <c r="PVM76" s="1"/>
      <c r="PVN76" s="1"/>
      <c r="PVO76" s="1"/>
      <c r="PVP76" s="1"/>
      <c r="PVQ76" s="1"/>
      <c r="PVR76" s="1"/>
      <c r="PVS76" s="1"/>
      <c r="PVT76" s="1"/>
      <c r="PVU76" s="1"/>
      <c r="PVV76" s="1"/>
      <c r="PVW76" s="1"/>
      <c r="PVX76" s="1"/>
      <c r="PVY76" s="1"/>
      <c r="PVZ76" s="1"/>
      <c r="PWA76" s="1"/>
      <c r="PWB76" s="1"/>
      <c r="PWC76" s="1"/>
      <c r="PWD76" s="1"/>
      <c r="PWE76" s="1"/>
      <c r="PWF76" s="1"/>
      <c r="PWG76" s="1"/>
      <c r="PWH76" s="1"/>
      <c r="PWI76" s="1"/>
      <c r="PWJ76" s="1"/>
      <c r="PWK76" s="1"/>
      <c r="PWL76" s="1"/>
      <c r="PWM76" s="1"/>
      <c r="PWN76" s="1"/>
      <c r="PWO76" s="1"/>
      <c r="PWP76" s="1"/>
      <c r="PWQ76" s="1"/>
      <c r="PWR76" s="1"/>
      <c r="PWS76" s="1"/>
      <c r="PWT76" s="1"/>
      <c r="PWU76" s="1"/>
      <c r="PWV76" s="1"/>
      <c r="PWW76" s="1"/>
      <c r="PWX76" s="1"/>
      <c r="PWY76" s="1"/>
      <c r="PWZ76" s="1"/>
      <c r="PXA76" s="1"/>
      <c r="PXB76" s="1"/>
      <c r="PXC76" s="1"/>
      <c r="PXD76" s="1"/>
      <c r="PXE76" s="1"/>
      <c r="PXF76" s="1"/>
      <c r="PXG76" s="1"/>
      <c r="PXH76" s="1"/>
      <c r="PXI76" s="1"/>
      <c r="PXJ76" s="1"/>
      <c r="PXK76" s="1"/>
      <c r="PXL76" s="1"/>
      <c r="PXM76" s="1"/>
      <c r="PXN76" s="1"/>
      <c r="PXO76" s="1"/>
      <c r="PXP76" s="1"/>
      <c r="PXQ76" s="1"/>
      <c r="PXR76" s="1"/>
      <c r="PXS76" s="1"/>
      <c r="PXT76" s="1"/>
      <c r="PXU76" s="1"/>
      <c r="PXV76" s="1"/>
      <c r="PXW76" s="1"/>
      <c r="PXX76" s="1"/>
      <c r="PXY76" s="1"/>
      <c r="PXZ76" s="1"/>
      <c r="PYA76" s="1"/>
      <c r="PYB76" s="1"/>
      <c r="PYC76" s="1"/>
      <c r="PYD76" s="1"/>
      <c r="PYE76" s="1"/>
      <c r="PYF76" s="1"/>
      <c r="PYG76" s="1"/>
      <c r="PYH76" s="1"/>
      <c r="PYI76" s="1"/>
      <c r="PYJ76" s="1"/>
      <c r="PYK76" s="1"/>
      <c r="PYL76" s="1"/>
      <c r="PYM76" s="1"/>
      <c r="PYN76" s="1"/>
      <c r="PYO76" s="1"/>
      <c r="PYP76" s="1"/>
      <c r="PYQ76" s="1"/>
      <c r="PYR76" s="1"/>
      <c r="PYS76" s="1"/>
      <c r="PYT76" s="1"/>
      <c r="PYU76" s="1"/>
      <c r="PYV76" s="1"/>
      <c r="PYW76" s="1"/>
      <c r="PYX76" s="1"/>
      <c r="PYY76" s="1"/>
      <c r="PYZ76" s="1"/>
      <c r="PZA76" s="1"/>
      <c r="PZB76" s="1"/>
      <c r="PZC76" s="1"/>
      <c r="PZD76" s="1"/>
      <c r="PZE76" s="1"/>
      <c r="PZF76" s="1"/>
      <c r="PZG76" s="1"/>
      <c r="PZH76" s="1"/>
      <c r="PZI76" s="1"/>
      <c r="PZJ76" s="1"/>
      <c r="PZK76" s="1"/>
      <c r="PZL76" s="1"/>
      <c r="PZM76" s="1"/>
      <c r="PZN76" s="1"/>
      <c r="PZO76" s="1"/>
      <c r="PZP76" s="1"/>
      <c r="PZQ76" s="1"/>
      <c r="PZR76" s="1"/>
      <c r="PZS76" s="1"/>
      <c r="PZT76" s="1"/>
      <c r="PZU76" s="1"/>
      <c r="PZV76" s="1"/>
      <c r="PZW76" s="1"/>
      <c r="PZX76" s="1"/>
      <c r="PZY76" s="1"/>
      <c r="PZZ76" s="1"/>
      <c r="QAA76" s="1"/>
      <c r="QAB76" s="1"/>
      <c r="QAC76" s="1"/>
      <c r="QAD76" s="1"/>
      <c r="QAE76" s="1"/>
      <c r="QAF76" s="1"/>
      <c r="QAG76" s="1"/>
      <c r="QAH76" s="1"/>
      <c r="QAI76" s="1"/>
      <c r="QAJ76" s="1"/>
      <c r="QAK76" s="1"/>
      <c r="QAL76" s="1"/>
      <c r="QAM76" s="1"/>
      <c r="QAN76" s="1"/>
      <c r="QAO76" s="1"/>
      <c r="QAP76" s="1"/>
      <c r="QAQ76" s="1"/>
      <c r="QAR76" s="1"/>
      <c r="QAS76" s="1"/>
      <c r="QAT76" s="1"/>
      <c r="QAU76" s="1"/>
      <c r="QAV76" s="1"/>
      <c r="QAW76" s="1"/>
      <c r="QAX76" s="1"/>
      <c r="QAY76" s="1"/>
      <c r="QAZ76" s="1"/>
      <c r="QBA76" s="1"/>
      <c r="QBB76" s="1"/>
      <c r="QBC76" s="1"/>
      <c r="QBD76" s="1"/>
      <c r="QBE76" s="1"/>
      <c r="QBF76" s="1"/>
      <c r="QBG76" s="1"/>
      <c r="QBH76" s="1"/>
      <c r="QBI76" s="1"/>
      <c r="QBJ76" s="1"/>
      <c r="QBK76" s="1"/>
      <c r="QBL76" s="1"/>
      <c r="QBM76" s="1"/>
      <c r="QBN76" s="1"/>
      <c r="QBO76" s="1"/>
      <c r="QBP76" s="1"/>
      <c r="QBQ76" s="1"/>
      <c r="QBR76" s="1"/>
      <c r="QBS76" s="1"/>
      <c r="QBT76" s="1"/>
      <c r="QBU76" s="1"/>
      <c r="QBV76" s="1"/>
      <c r="QBW76" s="1"/>
      <c r="QBX76" s="1"/>
      <c r="QBY76" s="1"/>
      <c r="QBZ76" s="1"/>
      <c r="QCA76" s="1"/>
      <c r="QCB76" s="1"/>
      <c r="QCC76" s="1"/>
      <c r="QCD76" s="1"/>
      <c r="QCE76" s="1"/>
      <c r="QCF76" s="1"/>
      <c r="QCG76" s="1"/>
      <c r="QCH76" s="1"/>
      <c r="QCI76" s="1"/>
      <c r="QCJ76" s="1"/>
      <c r="QCK76" s="1"/>
      <c r="QCL76" s="1"/>
      <c r="QCM76" s="1"/>
      <c r="QCN76" s="1"/>
      <c r="QCO76" s="1"/>
      <c r="QCP76" s="1"/>
      <c r="QCQ76" s="1"/>
      <c r="QCR76" s="1"/>
      <c r="QCS76" s="1"/>
      <c r="QCT76" s="1"/>
      <c r="QCU76" s="1"/>
      <c r="QCV76" s="1"/>
      <c r="QCW76" s="1"/>
      <c r="QCX76" s="1"/>
      <c r="QCY76" s="1"/>
      <c r="QCZ76" s="1"/>
      <c r="QDA76" s="1"/>
      <c r="QDB76" s="1"/>
      <c r="QDC76" s="1"/>
      <c r="QDD76" s="1"/>
      <c r="QDE76" s="1"/>
      <c r="QDF76" s="1"/>
      <c r="QDG76" s="1"/>
      <c r="QDH76" s="1"/>
      <c r="QDI76" s="1"/>
      <c r="QDJ76" s="1"/>
      <c r="QDK76" s="1"/>
      <c r="QDL76" s="1"/>
      <c r="QDM76" s="1"/>
      <c r="QDN76" s="1"/>
      <c r="QDO76" s="1"/>
      <c r="QDP76" s="1"/>
      <c r="QDQ76" s="1"/>
      <c r="QDR76" s="1"/>
      <c r="QDS76" s="1"/>
      <c r="QDT76" s="1"/>
      <c r="QDU76" s="1"/>
      <c r="QDV76" s="1"/>
      <c r="QDW76" s="1"/>
      <c r="QDX76" s="1"/>
      <c r="QDY76" s="1"/>
      <c r="QDZ76" s="1"/>
      <c r="QEA76" s="1"/>
      <c r="QEB76" s="1"/>
      <c r="QEC76" s="1"/>
      <c r="QED76" s="1"/>
      <c r="QEE76" s="1"/>
      <c r="QEF76" s="1"/>
      <c r="QEG76" s="1"/>
      <c r="QEH76" s="1"/>
      <c r="QEI76" s="1"/>
      <c r="QEJ76" s="1"/>
      <c r="QEK76" s="1"/>
      <c r="QEL76" s="1"/>
      <c r="QEM76" s="1"/>
      <c r="QEN76" s="1"/>
      <c r="QEO76" s="1"/>
      <c r="QEP76" s="1"/>
      <c r="QEQ76" s="1"/>
      <c r="QER76" s="1"/>
      <c r="QES76" s="1"/>
      <c r="QET76" s="1"/>
      <c r="QEU76" s="1"/>
      <c r="QEV76" s="1"/>
      <c r="QEW76" s="1"/>
      <c r="QEX76" s="1"/>
      <c r="QEY76" s="1"/>
      <c r="QEZ76" s="1"/>
      <c r="QFA76" s="1"/>
      <c r="QFB76" s="1"/>
      <c r="QFC76" s="1"/>
      <c r="QFD76" s="1"/>
      <c r="QFE76" s="1"/>
      <c r="QFF76" s="1"/>
      <c r="QFG76" s="1"/>
      <c r="QFH76" s="1"/>
      <c r="QFI76" s="1"/>
      <c r="QFJ76" s="1"/>
      <c r="QFK76" s="1"/>
      <c r="QFL76" s="1"/>
      <c r="QFM76" s="1"/>
      <c r="QFN76" s="1"/>
      <c r="QFO76" s="1"/>
      <c r="QFP76" s="1"/>
      <c r="QFQ76" s="1"/>
      <c r="QFR76" s="1"/>
      <c r="QFS76" s="1"/>
      <c r="QFT76" s="1"/>
      <c r="QFU76" s="1"/>
      <c r="QFV76" s="1"/>
      <c r="QFW76" s="1"/>
      <c r="QFX76" s="1"/>
      <c r="QFY76" s="1"/>
      <c r="QFZ76" s="1"/>
      <c r="QGA76" s="1"/>
      <c r="QGB76" s="1"/>
      <c r="QGC76" s="1"/>
      <c r="QGD76" s="1"/>
      <c r="QGE76" s="1"/>
      <c r="QGF76" s="1"/>
      <c r="QGG76" s="1"/>
      <c r="QGH76" s="1"/>
      <c r="QGI76" s="1"/>
      <c r="QGJ76" s="1"/>
      <c r="QGK76" s="1"/>
      <c r="QGL76" s="1"/>
      <c r="QGM76" s="1"/>
      <c r="QGN76" s="1"/>
      <c r="QGO76" s="1"/>
      <c r="QGP76" s="1"/>
      <c r="QGQ76" s="1"/>
      <c r="QGR76" s="1"/>
      <c r="QGS76" s="1"/>
      <c r="QGT76" s="1"/>
      <c r="QGU76" s="1"/>
      <c r="QGV76" s="1"/>
      <c r="QGW76" s="1"/>
      <c r="QGX76" s="1"/>
      <c r="QGY76" s="1"/>
      <c r="QGZ76" s="1"/>
      <c r="QHA76" s="1"/>
      <c r="QHB76" s="1"/>
      <c r="QHC76" s="1"/>
      <c r="QHD76" s="1"/>
      <c r="QHE76" s="1"/>
      <c r="QHF76" s="1"/>
      <c r="QHG76" s="1"/>
      <c r="QHH76" s="1"/>
      <c r="QHI76" s="1"/>
      <c r="QHJ76" s="1"/>
      <c r="QHK76" s="1"/>
      <c r="QHL76" s="1"/>
      <c r="QHM76" s="1"/>
      <c r="QHN76" s="1"/>
      <c r="QHO76" s="1"/>
      <c r="QHP76" s="1"/>
      <c r="QHQ76" s="1"/>
      <c r="QHR76" s="1"/>
      <c r="QHS76" s="1"/>
      <c r="QHT76" s="1"/>
      <c r="QHU76" s="1"/>
      <c r="QHV76" s="1"/>
      <c r="QHW76" s="1"/>
      <c r="QHX76" s="1"/>
      <c r="QHY76" s="1"/>
      <c r="QHZ76" s="1"/>
      <c r="QIA76" s="1"/>
      <c r="QIB76" s="1"/>
      <c r="QIC76" s="1"/>
      <c r="QID76" s="1"/>
      <c r="QIE76" s="1"/>
      <c r="QIF76" s="1"/>
      <c r="QIG76" s="1"/>
      <c r="QIH76" s="1"/>
      <c r="QII76" s="1"/>
      <c r="QIJ76" s="1"/>
      <c r="QIK76" s="1"/>
      <c r="QIL76" s="1"/>
      <c r="QIM76" s="1"/>
      <c r="QIN76" s="1"/>
      <c r="QIO76" s="1"/>
      <c r="QIP76" s="1"/>
      <c r="QIQ76" s="1"/>
      <c r="QIR76" s="1"/>
      <c r="QIS76" s="1"/>
      <c r="QIT76" s="1"/>
      <c r="QIU76" s="1"/>
      <c r="QIV76" s="1"/>
      <c r="QIW76" s="1"/>
      <c r="QIX76" s="1"/>
      <c r="QIY76" s="1"/>
      <c r="QIZ76" s="1"/>
      <c r="QJA76" s="1"/>
      <c r="QJB76" s="1"/>
      <c r="QJC76" s="1"/>
      <c r="QJD76" s="1"/>
      <c r="QJE76" s="1"/>
      <c r="QJF76" s="1"/>
      <c r="QJG76" s="1"/>
      <c r="QJH76" s="1"/>
      <c r="QJI76" s="1"/>
      <c r="QJJ76" s="1"/>
      <c r="QJK76" s="1"/>
      <c r="QJL76" s="1"/>
      <c r="QJM76" s="1"/>
      <c r="QJN76" s="1"/>
      <c r="QJO76" s="1"/>
      <c r="QJP76" s="1"/>
      <c r="QJQ76" s="1"/>
      <c r="QJR76" s="1"/>
      <c r="QJS76" s="1"/>
      <c r="QJT76" s="1"/>
      <c r="QJU76" s="1"/>
      <c r="QJV76" s="1"/>
      <c r="QJW76" s="1"/>
      <c r="QJX76" s="1"/>
      <c r="QJY76" s="1"/>
      <c r="QJZ76" s="1"/>
      <c r="QKA76" s="1"/>
      <c r="QKB76" s="1"/>
      <c r="QKC76" s="1"/>
      <c r="QKD76" s="1"/>
      <c r="QKE76" s="1"/>
      <c r="QKF76" s="1"/>
      <c r="QKG76" s="1"/>
      <c r="QKH76" s="1"/>
      <c r="QKI76" s="1"/>
      <c r="QKJ76" s="1"/>
      <c r="QKK76" s="1"/>
      <c r="QKL76" s="1"/>
      <c r="QKM76" s="1"/>
      <c r="QKN76" s="1"/>
      <c r="QKO76" s="1"/>
      <c r="QKP76" s="1"/>
      <c r="QKQ76" s="1"/>
      <c r="QKR76" s="1"/>
      <c r="QKS76" s="1"/>
      <c r="QKT76" s="1"/>
      <c r="QKU76" s="1"/>
      <c r="QKV76" s="1"/>
      <c r="QKW76" s="1"/>
      <c r="QKX76" s="1"/>
      <c r="QKY76" s="1"/>
      <c r="QKZ76" s="1"/>
      <c r="QLA76" s="1"/>
      <c r="QLB76" s="1"/>
      <c r="QLC76" s="1"/>
      <c r="QLD76" s="1"/>
      <c r="QLE76" s="1"/>
      <c r="QLF76" s="1"/>
      <c r="QLG76" s="1"/>
      <c r="QLH76" s="1"/>
      <c r="QLI76" s="1"/>
      <c r="QLJ76" s="1"/>
      <c r="QLK76" s="1"/>
      <c r="QLL76" s="1"/>
      <c r="QLM76" s="1"/>
      <c r="QLN76" s="1"/>
      <c r="QLO76" s="1"/>
      <c r="QLP76" s="1"/>
      <c r="QLQ76" s="1"/>
      <c r="QLR76" s="1"/>
      <c r="QLS76" s="1"/>
      <c r="QLT76" s="1"/>
      <c r="QLU76" s="1"/>
      <c r="QLV76" s="1"/>
      <c r="QLW76" s="1"/>
      <c r="QLX76" s="1"/>
      <c r="QLY76" s="1"/>
      <c r="QLZ76" s="1"/>
      <c r="QMA76" s="1"/>
      <c r="QMB76" s="1"/>
      <c r="QMC76" s="1"/>
      <c r="QMD76" s="1"/>
      <c r="QME76" s="1"/>
      <c r="QMF76" s="1"/>
      <c r="QMG76" s="1"/>
      <c r="QMH76" s="1"/>
      <c r="QMI76" s="1"/>
      <c r="QMJ76" s="1"/>
      <c r="QMK76" s="1"/>
      <c r="QML76" s="1"/>
      <c r="QMM76" s="1"/>
      <c r="QMN76" s="1"/>
      <c r="QMO76" s="1"/>
      <c r="QMP76" s="1"/>
      <c r="QMQ76" s="1"/>
      <c r="QMR76" s="1"/>
      <c r="QMS76" s="1"/>
      <c r="QMT76" s="1"/>
      <c r="QMU76" s="1"/>
      <c r="QMV76" s="1"/>
      <c r="QMW76" s="1"/>
      <c r="QMX76" s="1"/>
      <c r="QMY76" s="1"/>
      <c r="QMZ76" s="1"/>
      <c r="QNA76" s="1"/>
      <c r="QNB76" s="1"/>
      <c r="QNC76" s="1"/>
      <c r="QND76" s="1"/>
      <c r="QNE76" s="1"/>
      <c r="QNF76" s="1"/>
      <c r="QNG76" s="1"/>
      <c r="QNH76" s="1"/>
      <c r="QNI76" s="1"/>
      <c r="QNJ76" s="1"/>
      <c r="QNK76" s="1"/>
      <c r="QNL76" s="1"/>
      <c r="QNM76" s="1"/>
      <c r="QNN76" s="1"/>
      <c r="QNO76" s="1"/>
      <c r="QNP76" s="1"/>
      <c r="QNQ76" s="1"/>
      <c r="QNR76" s="1"/>
      <c r="QNS76" s="1"/>
      <c r="QNT76" s="1"/>
      <c r="QNU76" s="1"/>
      <c r="QNV76" s="1"/>
      <c r="QNW76" s="1"/>
      <c r="QNX76" s="1"/>
      <c r="QNY76" s="1"/>
      <c r="QNZ76" s="1"/>
      <c r="QOA76" s="1"/>
      <c r="QOB76" s="1"/>
      <c r="QOC76" s="1"/>
      <c r="QOD76" s="1"/>
      <c r="QOE76" s="1"/>
      <c r="QOF76" s="1"/>
      <c r="QOG76" s="1"/>
      <c r="QOH76" s="1"/>
      <c r="QOI76" s="1"/>
      <c r="QOJ76" s="1"/>
      <c r="QOK76" s="1"/>
      <c r="QOL76" s="1"/>
      <c r="QOM76" s="1"/>
      <c r="QON76" s="1"/>
      <c r="QOO76" s="1"/>
      <c r="QOP76" s="1"/>
      <c r="QOQ76" s="1"/>
      <c r="QOR76" s="1"/>
      <c r="QOS76" s="1"/>
      <c r="QOT76" s="1"/>
      <c r="QOU76" s="1"/>
      <c r="QOV76" s="1"/>
      <c r="QOW76" s="1"/>
      <c r="QOX76" s="1"/>
      <c r="QOY76" s="1"/>
      <c r="QOZ76" s="1"/>
      <c r="QPA76" s="1"/>
      <c r="QPB76" s="1"/>
      <c r="QPC76" s="1"/>
      <c r="QPD76" s="1"/>
      <c r="QPE76" s="1"/>
      <c r="QPF76" s="1"/>
      <c r="QPG76" s="1"/>
      <c r="QPH76" s="1"/>
      <c r="QPI76" s="1"/>
      <c r="QPJ76" s="1"/>
      <c r="QPK76" s="1"/>
      <c r="QPL76" s="1"/>
      <c r="QPM76" s="1"/>
      <c r="QPN76" s="1"/>
      <c r="QPO76" s="1"/>
      <c r="QPP76" s="1"/>
      <c r="QPQ76" s="1"/>
      <c r="QPR76" s="1"/>
      <c r="QPS76" s="1"/>
      <c r="QPT76" s="1"/>
      <c r="QPU76" s="1"/>
      <c r="QPV76" s="1"/>
      <c r="QPW76" s="1"/>
      <c r="QPX76" s="1"/>
      <c r="QPY76" s="1"/>
      <c r="QPZ76" s="1"/>
      <c r="QQA76" s="1"/>
      <c r="QQB76" s="1"/>
      <c r="QQC76" s="1"/>
      <c r="QQD76" s="1"/>
      <c r="QQE76" s="1"/>
      <c r="QQF76" s="1"/>
      <c r="QQG76" s="1"/>
      <c r="QQH76" s="1"/>
      <c r="QQI76" s="1"/>
      <c r="QQJ76" s="1"/>
      <c r="QQK76" s="1"/>
      <c r="QQL76" s="1"/>
      <c r="QQM76" s="1"/>
      <c r="QQN76" s="1"/>
      <c r="QQO76" s="1"/>
      <c r="QQP76" s="1"/>
      <c r="QQQ76" s="1"/>
      <c r="QQR76" s="1"/>
      <c r="QQS76" s="1"/>
      <c r="QQT76" s="1"/>
      <c r="QQU76" s="1"/>
      <c r="QQV76" s="1"/>
      <c r="QQW76" s="1"/>
      <c r="QQX76" s="1"/>
      <c r="QQY76" s="1"/>
      <c r="QQZ76" s="1"/>
      <c r="QRA76" s="1"/>
      <c r="QRB76" s="1"/>
      <c r="QRC76" s="1"/>
      <c r="QRD76" s="1"/>
      <c r="QRE76" s="1"/>
      <c r="QRF76" s="1"/>
      <c r="QRG76" s="1"/>
      <c r="QRH76" s="1"/>
      <c r="QRI76" s="1"/>
      <c r="QRJ76" s="1"/>
      <c r="QRK76" s="1"/>
      <c r="QRL76" s="1"/>
      <c r="QRM76" s="1"/>
      <c r="QRN76" s="1"/>
      <c r="QRO76" s="1"/>
      <c r="QRP76" s="1"/>
      <c r="QRQ76" s="1"/>
      <c r="QRR76" s="1"/>
      <c r="QRS76" s="1"/>
      <c r="QRT76" s="1"/>
      <c r="QRU76" s="1"/>
      <c r="QRV76" s="1"/>
      <c r="QRW76" s="1"/>
      <c r="QRX76" s="1"/>
      <c r="QRY76" s="1"/>
      <c r="QRZ76" s="1"/>
      <c r="QSA76" s="1"/>
      <c r="QSB76" s="1"/>
      <c r="QSC76" s="1"/>
      <c r="QSD76" s="1"/>
      <c r="QSE76" s="1"/>
      <c r="QSF76" s="1"/>
      <c r="QSG76" s="1"/>
      <c r="QSH76" s="1"/>
      <c r="QSI76" s="1"/>
      <c r="QSJ76" s="1"/>
      <c r="QSK76" s="1"/>
      <c r="QSL76" s="1"/>
      <c r="QSM76" s="1"/>
      <c r="QSN76" s="1"/>
      <c r="QSO76" s="1"/>
      <c r="QSP76" s="1"/>
      <c r="QSQ76" s="1"/>
      <c r="QSR76" s="1"/>
      <c r="QSS76" s="1"/>
      <c r="QST76" s="1"/>
      <c r="QSU76" s="1"/>
      <c r="QSV76" s="1"/>
      <c r="QSW76" s="1"/>
      <c r="QSX76" s="1"/>
      <c r="QSY76" s="1"/>
      <c r="QSZ76" s="1"/>
      <c r="QTA76" s="1"/>
      <c r="QTB76" s="1"/>
      <c r="QTC76" s="1"/>
      <c r="QTD76" s="1"/>
      <c r="QTE76" s="1"/>
      <c r="QTF76" s="1"/>
      <c r="QTG76" s="1"/>
      <c r="QTH76" s="1"/>
      <c r="QTI76" s="1"/>
      <c r="QTJ76" s="1"/>
      <c r="QTK76" s="1"/>
      <c r="QTL76" s="1"/>
      <c r="QTM76" s="1"/>
      <c r="QTN76" s="1"/>
      <c r="QTO76" s="1"/>
      <c r="QTP76" s="1"/>
      <c r="QTQ76" s="1"/>
      <c r="QTR76" s="1"/>
      <c r="QTS76" s="1"/>
      <c r="QTT76" s="1"/>
      <c r="QTU76" s="1"/>
      <c r="QTV76" s="1"/>
      <c r="QTW76" s="1"/>
      <c r="QTX76" s="1"/>
      <c r="QTY76" s="1"/>
      <c r="QTZ76" s="1"/>
      <c r="QUA76" s="1"/>
      <c r="QUB76" s="1"/>
      <c r="QUC76" s="1"/>
      <c r="QUD76" s="1"/>
      <c r="QUE76" s="1"/>
      <c r="QUF76" s="1"/>
      <c r="QUG76" s="1"/>
      <c r="QUH76" s="1"/>
      <c r="QUI76" s="1"/>
      <c r="QUJ76" s="1"/>
      <c r="QUK76" s="1"/>
      <c r="QUL76" s="1"/>
      <c r="QUM76" s="1"/>
      <c r="QUN76" s="1"/>
      <c r="QUO76" s="1"/>
      <c r="QUP76" s="1"/>
      <c r="QUQ76" s="1"/>
      <c r="QUR76" s="1"/>
      <c r="QUS76" s="1"/>
      <c r="QUT76" s="1"/>
      <c r="QUU76" s="1"/>
      <c r="QUV76" s="1"/>
      <c r="QUW76" s="1"/>
      <c r="QUX76" s="1"/>
      <c r="QUY76" s="1"/>
      <c r="QUZ76" s="1"/>
      <c r="QVA76" s="1"/>
      <c r="QVB76" s="1"/>
      <c r="QVC76" s="1"/>
      <c r="QVD76" s="1"/>
      <c r="QVE76" s="1"/>
      <c r="QVF76" s="1"/>
      <c r="QVG76" s="1"/>
      <c r="QVH76" s="1"/>
      <c r="QVI76" s="1"/>
      <c r="QVJ76" s="1"/>
      <c r="QVK76" s="1"/>
      <c r="QVL76" s="1"/>
      <c r="QVM76" s="1"/>
      <c r="QVN76" s="1"/>
      <c r="QVO76" s="1"/>
      <c r="QVP76" s="1"/>
      <c r="QVQ76" s="1"/>
      <c r="QVR76" s="1"/>
      <c r="QVS76" s="1"/>
      <c r="QVT76" s="1"/>
      <c r="QVU76" s="1"/>
      <c r="QVV76" s="1"/>
      <c r="QVW76" s="1"/>
      <c r="QVX76" s="1"/>
      <c r="QVY76" s="1"/>
      <c r="QVZ76" s="1"/>
      <c r="QWA76" s="1"/>
      <c r="QWB76" s="1"/>
      <c r="QWC76" s="1"/>
      <c r="QWD76" s="1"/>
      <c r="QWE76" s="1"/>
      <c r="QWF76" s="1"/>
      <c r="QWG76" s="1"/>
      <c r="QWH76" s="1"/>
      <c r="QWI76" s="1"/>
      <c r="QWJ76" s="1"/>
      <c r="QWK76" s="1"/>
      <c r="QWL76" s="1"/>
      <c r="QWM76" s="1"/>
      <c r="QWN76" s="1"/>
      <c r="QWO76" s="1"/>
      <c r="QWP76" s="1"/>
      <c r="QWQ76" s="1"/>
      <c r="QWR76" s="1"/>
      <c r="QWS76" s="1"/>
      <c r="QWT76" s="1"/>
      <c r="QWU76" s="1"/>
      <c r="QWV76" s="1"/>
      <c r="QWW76" s="1"/>
      <c r="QWX76" s="1"/>
      <c r="QWY76" s="1"/>
      <c r="QWZ76" s="1"/>
      <c r="QXA76" s="1"/>
      <c r="QXB76" s="1"/>
      <c r="QXC76" s="1"/>
      <c r="QXD76" s="1"/>
      <c r="QXE76" s="1"/>
      <c r="QXF76" s="1"/>
      <c r="QXG76" s="1"/>
      <c r="QXH76" s="1"/>
      <c r="QXI76" s="1"/>
      <c r="QXJ76" s="1"/>
      <c r="QXK76" s="1"/>
      <c r="QXL76" s="1"/>
      <c r="QXM76" s="1"/>
      <c r="QXN76" s="1"/>
      <c r="QXO76" s="1"/>
      <c r="QXP76" s="1"/>
      <c r="QXQ76" s="1"/>
      <c r="QXR76" s="1"/>
      <c r="QXS76" s="1"/>
      <c r="QXT76" s="1"/>
      <c r="QXU76" s="1"/>
      <c r="QXV76" s="1"/>
      <c r="QXW76" s="1"/>
      <c r="QXX76" s="1"/>
      <c r="QXY76" s="1"/>
      <c r="QXZ76" s="1"/>
      <c r="QYA76" s="1"/>
      <c r="QYB76" s="1"/>
      <c r="QYC76" s="1"/>
      <c r="QYD76" s="1"/>
      <c r="QYE76" s="1"/>
      <c r="QYF76" s="1"/>
      <c r="QYG76" s="1"/>
      <c r="QYH76" s="1"/>
      <c r="QYI76" s="1"/>
      <c r="QYJ76" s="1"/>
      <c r="QYK76" s="1"/>
      <c r="QYL76" s="1"/>
      <c r="QYM76" s="1"/>
      <c r="QYN76" s="1"/>
      <c r="QYO76" s="1"/>
      <c r="QYP76" s="1"/>
      <c r="QYQ76" s="1"/>
      <c r="QYR76" s="1"/>
      <c r="QYS76" s="1"/>
      <c r="QYT76" s="1"/>
      <c r="QYU76" s="1"/>
      <c r="QYV76" s="1"/>
      <c r="QYW76" s="1"/>
      <c r="QYX76" s="1"/>
      <c r="QYY76" s="1"/>
      <c r="QYZ76" s="1"/>
      <c r="QZA76" s="1"/>
      <c r="QZB76" s="1"/>
      <c r="QZC76" s="1"/>
      <c r="QZD76" s="1"/>
      <c r="QZE76" s="1"/>
      <c r="QZF76" s="1"/>
      <c r="QZG76" s="1"/>
      <c r="QZH76" s="1"/>
      <c r="QZI76" s="1"/>
      <c r="QZJ76" s="1"/>
      <c r="QZK76" s="1"/>
      <c r="QZL76" s="1"/>
      <c r="QZM76" s="1"/>
      <c r="QZN76" s="1"/>
      <c r="QZO76" s="1"/>
      <c r="QZP76" s="1"/>
      <c r="QZQ76" s="1"/>
      <c r="QZR76" s="1"/>
      <c r="QZS76" s="1"/>
      <c r="QZT76" s="1"/>
      <c r="QZU76" s="1"/>
      <c r="QZV76" s="1"/>
      <c r="QZW76" s="1"/>
      <c r="QZX76" s="1"/>
      <c r="QZY76" s="1"/>
      <c r="QZZ76" s="1"/>
      <c r="RAA76" s="1"/>
      <c r="RAB76" s="1"/>
      <c r="RAC76" s="1"/>
      <c r="RAD76" s="1"/>
      <c r="RAE76" s="1"/>
      <c r="RAF76" s="1"/>
      <c r="RAG76" s="1"/>
      <c r="RAH76" s="1"/>
      <c r="RAI76" s="1"/>
      <c r="RAJ76" s="1"/>
      <c r="RAK76" s="1"/>
      <c r="RAL76" s="1"/>
      <c r="RAM76" s="1"/>
      <c r="RAN76" s="1"/>
      <c r="RAO76" s="1"/>
      <c r="RAP76" s="1"/>
      <c r="RAQ76" s="1"/>
      <c r="RAR76" s="1"/>
      <c r="RAS76" s="1"/>
      <c r="RAT76" s="1"/>
      <c r="RAU76" s="1"/>
      <c r="RAV76" s="1"/>
      <c r="RAW76" s="1"/>
      <c r="RAX76" s="1"/>
      <c r="RAY76" s="1"/>
      <c r="RAZ76" s="1"/>
      <c r="RBA76" s="1"/>
      <c r="RBB76" s="1"/>
      <c r="RBC76" s="1"/>
      <c r="RBD76" s="1"/>
      <c r="RBE76" s="1"/>
      <c r="RBF76" s="1"/>
      <c r="RBG76" s="1"/>
      <c r="RBH76" s="1"/>
      <c r="RBI76" s="1"/>
      <c r="RBJ76" s="1"/>
      <c r="RBK76" s="1"/>
      <c r="RBL76" s="1"/>
      <c r="RBM76" s="1"/>
      <c r="RBN76" s="1"/>
      <c r="RBO76" s="1"/>
      <c r="RBP76" s="1"/>
      <c r="RBQ76" s="1"/>
      <c r="RBR76" s="1"/>
      <c r="RBS76" s="1"/>
      <c r="RBT76" s="1"/>
      <c r="RBU76" s="1"/>
      <c r="RBV76" s="1"/>
      <c r="RBW76" s="1"/>
      <c r="RBX76" s="1"/>
      <c r="RBY76" s="1"/>
      <c r="RBZ76" s="1"/>
      <c r="RCA76" s="1"/>
      <c r="RCB76" s="1"/>
      <c r="RCC76" s="1"/>
      <c r="RCD76" s="1"/>
      <c r="RCE76" s="1"/>
      <c r="RCF76" s="1"/>
      <c r="RCG76" s="1"/>
      <c r="RCH76" s="1"/>
      <c r="RCI76" s="1"/>
      <c r="RCJ76" s="1"/>
      <c r="RCK76" s="1"/>
      <c r="RCL76" s="1"/>
      <c r="RCM76" s="1"/>
      <c r="RCN76" s="1"/>
      <c r="RCO76" s="1"/>
      <c r="RCP76" s="1"/>
      <c r="RCQ76" s="1"/>
      <c r="RCR76" s="1"/>
      <c r="RCS76" s="1"/>
      <c r="RCT76" s="1"/>
      <c r="RCU76" s="1"/>
      <c r="RCV76" s="1"/>
      <c r="RCW76" s="1"/>
      <c r="RCX76" s="1"/>
      <c r="RCY76" s="1"/>
      <c r="RCZ76" s="1"/>
      <c r="RDA76" s="1"/>
      <c r="RDB76" s="1"/>
      <c r="RDC76" s="1"/>
      <c r="RDD76" s="1"/>
      <c r="RDE76" s="1"/>
      <c r="RDF76" s="1"/>
      <c r="RDG76" s="1"/>
      <c r="RDH76" s="1"/>
      <c r="RDI76" s="1"/>
      <c r="RDJ76" s="1"/>
      <c r="RDK76" s="1"/>
      <c r="RDL76" s="1"/>
      <c r="RDM76" s="1"/>
      <c r="RDN76" s="1"/>
      <c r="RDO76" s="1"/>
      <c r="RDP76" s="1"/>
      <c r="RDQ76" s="1"/>
      <c r="RDR76" s="1"/>
      <c r="RDS76" s="1"/>
      <c r="RDT76" s="1"/>
      <c r="RDU76" s="1"/>
      <c r="RDV76" s="1"/>
      <c r="RDW76" s="1"/>
      <c r="RDX76" s="1"/>
      <c r="RDY76" s="1"/>
      <c r="RDZ76" s="1"/>
      <c r="REA76" s="1"/>
      <c r="REB76" s="1"/>
      <c r="REC76" s="1"/>
      <c r="RED76" s="1"/>
      <c r="REE76" s="1"/>
      <c r="REF76" s="1"/>
      <c r="REG76" s="1"/>
      <c r="REH76" s="1"/>
      <c r="REI76" s="1"/>
      <c r="REJ76" s="1"/>
      <c r="REK76" s="1"/>
      <c r="REL76" s="1"/>
      <c r="REM76" s="1"/>
      <c r="REN76" s="1"/>
      <c r="REO76" s="1"/>
      <c r="REP76" s="1"/>
      <c r="REQ76" s="1"/>
      <c r="RER76" s="1"/>
      <c r="RES76" s="1"/>
      <c r="RET76" s="1"/>
      <c r="REU76" s="1"/>
      <c r="REV76" s="1"/>
      <c r="REW76" s="1"/>
      <c r="REX76" s="1"/>
      <c r="REY76" s="1"/>
      <c r="REZ76" s="1"/>
      <c r="RFA76" s="1"/>
      <c r="RFB76" s="1"/>
      <c r="RFC76" s="1"/>
      <c r="RFD76" s="1"/>
      <c r="RFE76" s="1"/>
      <c r="RFF76" s="1"/>
      <c r="RFG76" s="1"/>
      <c r="RFH76" s="1"/>
      <c r="RFI76" s="1"/>
      <c r="RFJ76" s="1"/>
      <c r="RFK76" s="1"/>
      <c r="RFL76" s="1"/>
      <c r="RFM76" s="1"/>
      <c r="RFN76" s="1"/>
      <c r="RFO76" s="1"/>
      <c r="RFP76" s="1"/>
      <c r="RFQ76" s="1"/>
      <c r="RFR76" s="1"/>
      <c r="RFS76" s="1"/>
      <c r="RFT76" s="1"/>
      <c r="RFU76" s="1"/>
      <c r="RFV76" s="1"/>
      <c r="RFW76" s="1"/>
      <c r="RFX76" s="1"/>
      <c r="RFY76" s="1"/>
      <c r="RFZ76" s="1"/>
      <c r="RGA76" s="1"/>
      <c r="RGB76" s="1"/>
      <c r="RGC76" s="1"/>
      <c r="RGD76" s="1"/>
      <c r="RGE76" s="1"/>
      <c r="RGF76" s="1"/>
      <c r="RGG76" s="1"/>
      <c r="RGH76" s="1"/>
      <c r="RGI76" s="1"/>
      <c r="RGJ76" s="1"/>
      <c r="RGK76" s="1"/>
      <c r="RGL76" s="1"/>
      <c r="RGM76" s="1"/>
      <c r="RGN76" s="1"/>
      <c r="RGO76" s="1"/>
      <c r="RGP76" s="1"/>
      <c r="RGQ76" s="1"/>
      <c r="RGR76" s="1"/>
      <c r="RGS76" s="1"/>
      <c r="RGT76" s="1"/>
      <c r="RGU76" s="1"/>
      <c r="RGV76" s="1"/>
      <c r="RGW76" s="1"/>
      <c r="RGX76" s="1"/>
      <c r="RGY76" s="1"/>
      <c r="RGZ76" s="1"/>
      <c r="RHA76" s="1"/>
      <c r="RHB76" s="1"/>
      <c r="RHC76" s="1"/>
      <c r="RHD76" s="1"/>
      <c r="RHE76" s="1"/>
      <c r="RHF76" s="1"/>
      <c r="RHG76" s="1"/>
      <c r="RHH76" s="1"/>
      <c r="RHI76" s="1"/>
      <c r="RHJ76" s="1"/>
      <c r="RHK76" s="1"/>
      <c r="RHL76" s="1"/>
      <c r="RHM76" s="1"/>
      <c r="RHN76" s="1"/>
      <c r="RHO76" s="1"/>
      <c r="RHP76" s="1"/>
      <c r="RHQ76" s="1"/>
      <c r="RHR76" s="1"/>
      <c r="RHS76" s="1"/>
      <c r="RHT76" s="1"/>
      <c r="RHU76" s="1"/>
      <c r="RHV76" s="1"/>
      <c r="RHW76" s="1"/>
      <c r="RHX76" s="1"/>
      <c r="RHY76" s="1"/>
      <c r="RHZ76" s="1"/>
      <c r="RIA76" s="1"/>
      <c r="RIB76" s="1"/>
      <c r="RIC76" s="1"/>
      <c r="RID76" s="1"/>
      <c r="RIE76" s="1"/>
      <c r="RIF76" s="1"/>
      <c r="RIG76" s="1"/>
      <c r="RIH76" s="1"/>
      <c r="RII76" s="1"/>
      <c r="RIJ76" s="1"/>
      <c r="RIK76" s="1"/>
      <c r="RIL76" s="1"/>
      <c r="RIM76" s="1"/>
      <c r="RIN76" s="1"/>
      <c r="RIO76" s="1"/>
      <c r="RIP76" s="1"/>
      <c r="RIQ76" s="1"/>
      <c r="RIR76" s="1"/>
      <c r="RIS76" s="1"/>
      <c r="RIT76" s="1"/>
      <c r="RIU76" s="1"/>
      <c r="RIV76" s="1"/>
      <c r="RIW76" s="1"/>
      <c r="RIX76" s="1"/>
      <c r="RIY76" s="1"/>
      <c r="RIZ76" s="1"/>
      <c r="RJA76" s="1"/>
      <c r="RJB76" s="1"/>
      <c r="RJC76" s="1"/>
      <c r="RJD76" s="1"/>
      <c r="RJE76" s="1"/>
      <c r="RJF76" s="1"/>
      <c r="RJG76" s="1"/>
      <c r="RJH76" s="1"/>
      <c r="RJI76" s="1"/>
      <c r="RJJ76" s="1"/>
      <c r="RJK76" s="1"/>
      <c r="RJL76" s="1"/>
      <c r="RJM76" s="1"/>
      <c r="RJN76" s="1"/>
      <c r="RJO76" s="1"/>
      <c r="RJP76" s="1"/>
      <c r="RJQ76" s="1"/>
      <c r="RJR76" s="1"/>
      <c r="RJS76" s="1"/>
      <c r="RJT76" s="1"/>
      <c r="RJU76" s="1"/>
      <c r="RJV76" s="1"/>
      <c r="RJW76" s="1"/>
      <c r="RJX76" s="1"/>
      <c r="RJY76" s="1"/>
      <c r="RJZ76" s="1"/>
      <c r="RKA76" s="1"/>
      <c r="RKB76" s="1"/>
      <c r="RKC76" s="1"/>
      <c r="RKD76" s="1"/>
      <c r="RKE76" s="1"/>
      <c r="RKF76" s="1"/>
      <c r="RKG76" s="1"/>
      <c r="RKH76" s="1"/>
      <c r="RKI76" s="1"/>
      <c r="RKJ76" s="1"/>
      <c r="RKK76" s="1"/>
      <c r="RKL76" s="1"/>
      <c r="RKM76" s="1"/>
      <c r="RKN76" s="1"/>
      <c r="RKO76" s="1"/>
      <c r="RKP76" s="1"/>
      <c r="RKQ76" s="1"/>
      <c r="RKR76" s="1"/>
      <c r="RKS76" s="1"/>
      <c r="RKT76" s="1"/>
      <c r="RKU76" s="1"/>
      <c r="RKV76" s="1"/>
      <c r="RKW76" s="1"/>
      <c r="RKX76" s="1"/>
      <c r="RKY76" s="1"/>
      <c r="RKZ76" s="1"/>
      <c r="RLA76" s="1"/>
      <c r="RLB76" s="1"/>
      <c r="RLC76" s="1"/>
      <c r="RLD76" s="1"/>
      <c r="RLE76" s="1"/>
      <c r="RLF76" s="1"/>
      <c r="RLG76" s="1"/>
      <c r="RLH76" s="1"/>
      <c r="RLI76" s="1"/>
      <c r="RLJ76" s="1"/>
      <c r="RLK76" s="1"/>
      <c r="RLL76" s="1"/>
      <c r="RLM76" s="1"/>
      <c r="RLN76" s="1"/>
      <c r="RLO76" s="1"/>
      <c r="RLP76" s="1"/>
      <c r="RLQ76" s="1"/>
      <c r="RLR76" s="1"/>
      <c r="RLS76" s="1"/>
      <c r="RLT76" s="1"/>
      <c r="RLU76" s="1"/>
      <c r="RLV76" s="1"/>
      <c r="RLW76" s="1"/>
      <c r="RLX76" s="1"/>
      <c r="RLY76" s="1"/>
      <c r="RLZ76" s="1"/>
      <c r="RMA76" s="1"/>
      <c r="RMB76" s="1"/>
      <c r="RMC76" s="1"/>
      <c r="RMD76" s="1"/>
      <c r="RME76" s="1"/>
      <c r="RMF76" s="1"/>
      <c r="RMG76" s="1"/>
      <c r="RMH76" s="1"/>
      <c r="RMI76" s="1"/>
      <c r="RMJ76" s="1"/>
      <c r="RMK76" s="1"/>
      <c r="RML76" s="1"/>
      <c r="RMM76" s="1"/>
      <c r="RMN76" s="1"/>
      <c r="RMO76" s="1"/>
      <c r="RMP76" s="1"/>
      <c r="RMQ76" s="1"/>
      <c r="RMR76" s="1"/>
      <c r="RMS76" s="1"/>
      <c r="RMT76" s="1"/>
      <c r="RMU76" s="1"/>
      <c r="RMV76" s="1"/>
      <c r="RMW76" s="1"/>
      <c r="RMX76" s="1"/>
      <c r="RMY76" s="1"/>
      <c r="RMZ76" s="1"/>
      <c r="RNA76" s="1"/>
      <c r="RNB76" s="1"/>
      <c r="RNC76" s="1"/>
      <c r="RND76" s="1"/>
      <c r="RNE76" s="1"/>
      <c r="RNF76" s="1"/>
      <c r="RNG76" s="1"/>
      <c r="RNH76" s="1"/>
      <c r="RNI76" s="1"/>
      <c r="RNJ76" s="1"/>
      <c r="RNK76" s="1"/>
      <c r="RNL76" s="1"/>
      <c r="RNM76" s="1"/>
      <c r="RNN76" s="1"/>
      <c r="RNO76" s="1"/>
      <c r="RNP76" s="1"/>
      <c r="RNQ76" s="1"/>
      <c r="RNR76" s="1"/>
      <c r="RNS76" s="1"/>
      <c r="RNT76" s="1"/>
      <c r="RNU76" s="1"/>
      <c r="RNV76" s="1"/>
      <c r="RNW76" s="1"/>
      <c r="RNX76" s="1"/>
      <c r="RNY76" s="1"/>
      <c r="RNZ76" s="1"/>
      <c r="ROA76" s="1"/>
      <c r="ROB76" s="1"/>
      <c r="ROC76" s="1"/>
      <c r="ROD76" s="1"/>
      <c r="ROE76" s="1"/>
      <c r="ROF76" s="1"/>
      <c r="ROG76" s="1"/>
      <c r="ROH76" s="1"/>
      <c r="ROI76" s="1"/>
      <c r="ROJ76" s="1"/>
      <c r="ROK76" s="1"/>
      <c r="ROL76" s="1"/>
      <c r="ROM76" s="1"/>
      <c r="RON76" s="1"/>
      <c r="ROO76" s="1"/>
      <c r="ROP76" s="1"/>
      <c r="ROQ76" s="1"/>
      <c r="ROR76" s="1"/>
      <c r="ROS76" s="1"/>
      <c r="ROT76" s="1"/>
      <c r="ROU76" s="1"/>
      <c r="ROV76" s="1"/>
      <c r="ROW76" s="1"/>
      <c r="ROX76" s="1"/>
      <c r="ROY76" s="1"/>
      <c r="ROZ76" s="1"/>
      <c r="RPA76" s="1"/>
      <c r="RPB76" s="1"/>
      <c r="RPC76" s="1"/>
      <c r="RPD76" s="1"/>
      <c r="RPE76" s="1"/>
      <c r="RPF76" s="1"/>
      <c r="RPG76" s="1"/>
      <c r="RPH76" s="1"/>
      <c r="RPI76" s="1"/>
      <c r="RPJ76" s="1"/>
      <c r="RPK76" s="1"/>
      <c r="RPL76" s="1"/>
      <c r="RPM76" s="1"/>
      <c r="RPN76" s="1"/>
      <c r="RPO76" s="1"/>
      <c r="RPP76" s="1"/>
      <c r="RPQ76" s="1"/>
      <c r="RPR76" s="1"/>
      <c r="RPS76" s="1"/>
      <c r="RPT76" s="1"/>
      <c r="RPU76" s="1"/>
      <c r="RPV76" s="1"/>
      <c r="RPW76" s="1"/>
      <c r="RPX76" s="1"/>
      <c r="RPY76" s="1"/>
      <c r="RPZ76" s="1"/>
      <c r="RQA76" s="1"/>
      <c r="RQB76" s="1"/>
      <c r="RQC76" s="1"/>
      <c r="RQD76" s="1"/>
      <c r="RQE76" s="1"/>
      <c r="RQF76" s="1"/>
      <c r="RQG76" s="1"/>
      <c r="RQH76" s="1"/>
      <c r="RQI76" s="1"/>
      <c r="RQJ76" s="1"/>
      <c r="RQK76" s="1"/>
      <c r="RQL76" s="1"/>
      <c r="RQM76" s="1"/>
      <c r="RQN76" s="1"/>
      <c r="RQO76" s="1"/>
      <c r="RQP76" s="1"/>
      <c r="RQQ76" s="1"/>
      <c r="RQR76" s="1"/>
      <c r="RQS76" s="1"/>
      <c r="RQT76" s="1"/>
      <c r="RQU76" s="1"/>
      <c r="RQV76" s="1"/>
      <c r="RQW76" s="1"/>
      <c r="RQX76" s="1"/>
      <c r="RQY76" s="1"/>
      <c r="RQZ76" s="1"/>
      <c r="RRA76" s="1"/>
      <c r="RRB76" s="1"/>
      <c r="RRC76" s="1"/>
      <c r="RRD76" s="1"/>
      <c r="RRE76" s="1"/>
      <c r="RRF76" s="1"/>
      <c r="RRG76" s="1"/>
      <c r="RRH76" s="1"/>
      <c r="RRI76" s="1"/>
      <c r="RRJ76" s="1"/>
      <c r="RRK76" s="1"/>
      <c r="RRL76" s="1"/>
      <c r="RRM76" s="1"/>
      <c r="RRN76" s="1"/>
      <c r="RRO76" s="1"/>
      <c r="RRP76" s="1"/>
      <c r="RRQ76" s="1"/>
      <c r="RRR76" s="1"/>
      <c r="RRS76" s="1"/>
      <c r="RRT76" s="1"/>
      <c r="RRU76" s="1"/>
      <c r="RRV76" s="1"/>
      <c r="RRW76" s="1"/>
      <c r="RRX76" s="1"/>
      <c r="RRY76" s="1"/>
      <c r="RRZ76" s="1"/>
      <c r="RSA76" s="1"/>
      <c r="RSB76" s="1"/>
      <c r="RSC76" s="1"/>
      <c r="RSD76" s="1"/>
      <c r="RSE76" s="1"/>
      <c r="RSF76" s="1"/>
      <c r="RSG76" s="1"/>
      <c r="RSH76" s="1"/>
      <c r="RSI76" s="1"/>
      <c r="RSJ76" s="1"/>
      <c r="RSK76" s="1"/>
      <c r="RSL76" s="1"/>
      <c r="RSM76" s="1"/>
      <c r="RSN76" s="1"/>
      <c r="RSO76" s="1"/>
      <c r="RSP76" s="1"/>
      <c r="RSQ76" s="1"/>
      <c r="RSR76" s="1"/>
      <c r="RSS76" s="1"/>
      <c r="RST76" s="1"/>
      <c r="RSU76" s="1"/>
      <c r="RSV76" s="1"/>
      <c r="RSW76" s="1"/>
      <c r="RSX76" s="1"/>
      <c r="RSY76" s="1"/>
      <c r="RSZ76" s="1"/>
      <c r="RTA76" s="1"/>
      <c r="RTB76" s="1"/>
      <c r="RTC76" s="1"/>
      <c r="RTD76" s="1"/>
      <c r="RTE76" s="1"/>
      <c r="RTF76" s="1"/>
      <c r="RTG76" s="1"/>
      <c r="RTH76" s="1"/>
      <c r="RTI76" s="1"/>
      <c r="RTJ76" s="1"/>
      <c r="RTK76" s="1"/>
      <c r="RTL76" s="1"/>
      <c r="RTM76" s="1"/>
      <c r="RTN76" s="1"/>
      <c r="RTO76" s="1"/>
      <c r="RTP76" s="1"/>
      <c r="RTQ76" s="1"/>
      <c r="RTR76" s="1"/>
      <c r="RTS76" s="1"/>
      <c r="RTT76" s="1"/>
      <c r="RTU76" s="1"/>
      <c r="RTV76" s="1"/>
      <c r="RTW76" s="1"/>
      <c r="RTX76" s="1"/>
      <c r="RTY76" s="1"/>
      <c r="RTZ76" s="1"/>
      <c r="RUA76" s="1"/>
      <c r="RUB76" s="1"/>
      <c r="RUC76" s="1"/>
      <c r="RUD76" s="1"/>
      <c r="RUE76" s="1"/>
      <c r="RUF76" s="1"/>
      <c r="RUG76" s="1"/>
      <c r="RUH76" s="1"/>
      <c r="RUI76" s="1"/>
      <c r="RUJ76" s="1"/>
      <c r="RUK76" s="1"/>
      <c r="RUL76" s="1"/>
      <c r="RUM76" s="1"/>
      <c r="RUN76" s="1"/>
      <c r="RUO76" s="1"/>
      <c r="RUP76" s="1"/>
      <c r="RUQ76" s="1"/>
      <c r="RUR76" s="1"/>
      <c r="RUS76" s="1"/>
      <c r="RUT76" s="1"/>
      <c r="RUU76" s="1"/>
      <c r="RUV76" s="1"/>
      <c r="RUW76" s="1"/>
      <c r="RUX76" s="1"/>
      <c r="RUY76" s="1"/>
      <c r="RUZ76" s="1"/>
      <c r="RVA76" s="1"/>
      <c r="RVB76" s="1"/>
      <c r="RVC76" s="1"/>
      <c r="RVD76" s="1"/>
      <c r="RVE76" s="1"/>
      <c r="RVF76" s="1"/>
      <c r="RVG76" s="1"/>
      <c r="RVH76" s="1"/>
      <c r="RVI76" s="1"/>
      <c r="RVJ76" s="1"/>
      <c r="RVK76" s="1"/>
      <c r="RVL76" s="1"/>
      <c r="RVM76" s="1"/>
      <c r="RVN76" s="1"/>
      <c r="RVO76" s="1"/>
      <c r="RVP76" s="1"/>
      <c r="RVQ76" s="1"/>
      <c r="RVR76" s="1"/>
      <c r="RVS76" s="1"/>
      <c r="RVT76" s="1"/>
      <c r="RVU76" s="1"/>
      <c r="RVV76" s="1"/>
      <c r="RVW76" s="1"/>
      <c r="RVX76" s="1"/>
      <c r="RVY76" s="1"/>
      <c r="RVZ76" s="1"/>
      <c r="RWA76" s="1"/>
      <c r="RWB76" s="1"/>
      <c r="RWC76" s="1"/>
      <c r="RWD76" s="1"/>
      <c r="RWE76" s="1"/>
      <c r="RWF76" s="1"/>
      <c r="RWG76" s="1"/>
      <c r="RWH76" s="1"/>
      <c r="RWI76" s="1"/>
      <c r="RWJ76" s="1"/>
      <c r="RWK76" s="1"/>
      <c r="RWL76" s="1"/>
      <c r="RWM76" s="1"/>
      <c r="RWN76" s="1"/>
      <c r="RWO76" s="1"/>
      <c r="RWP76" s="1"/>
      <c r="RWQ76" s="1"/>
      <c r="RWR76" s="1"/>
      <c r="RWS76" s="1"/>
      <c r="RWT76" s="1"/>
      <c r="RWU76" s="1"/>
      <c r="RWV76" s="1"/>
      <c r="RWW76" s="1"/>
      <c r="RWX76" s="1"/>
      <c r="RWY76" s="1"/>
      <c r="RWZ76" s="1"/>
      <c r="RXA76" s="1"/>
      <c r="RXB76" s="1"/>
      <c r="RXC76" s="1"/>
      <c r="RXD76" s="1"/>
      <c r="RXE76" s="1"/>
      <c r="RXF76" s="1"/>
      <c r="RXG76" s="1"/>
      <c r="RXH76" s="1"/>
      <c r="RXI76" s="1"/>
      <c r="RXJ76" s="1"/>
      <c r="RXK76" s="1"/>
      <c r="RXL76" s="1"/>
      <c r="RXM76" s="1"/>
      <c r="RXN76" s="1"/>
      <c r="RXO76" s="1"/>
      <c r="RXP76" s="1"/>
      <c r="RXQ76" s="1"/>
      <c r="RXR76" s="1"/>
      <c r="RXS76" s="1"/>
      <c r="RXT76" s="1"/>
      <c r="RXU76" s="1"/>
      <c r="RXV76" s="1"/>
      <c r="RXW76" s="1"/>
      <c r="RXX76" s="1"/>
      <c r="RXY76" s="1"/>
      <c r="RXZ76" s="1"/>
      <c r="RYA76" s="1"/>
      <c r="RYB76" s="1"/>
      <c r="RYC76" s="1"/>
      <c r="RYD76" s="1"/>
      <c r="RYE76" s="1"/>
      <c r="RYF76" s="1"/>
      <c r="RYG76" s="1"/>
      <c r="RYH76" s="1"/>
      <c r="RYI76" s="1"/>
      <c r="RYJ76" s="1"/>
      <c r="RYK76" s="1"/>
      <c r="RYL76" s="1"/>
      <c r="RYM76" s="1"/>
      <c r="RYN76" s="1"/>
      <c r="RYO76" s="1"/>
      <c r="RYP76" s="1"/>
      <c r="RYQ76" s="1"/>
      <c r="RYR76" s="1"/>
      <c r="RYS76" s="1"/>
      <c r="RYT76" s="1"/>
      <c r="RYU76" s="1"/>
      <c r="RYV76" s="1"/>
      <c r="RYW76" s="1"/>
      <c r="RYX76" s="1"/>
      <c r="RYY76" s="1"/>
      <c r="RYZ76" s="1"/>
      <c r="RZA76" s="1"/>
      <c r="RZB76" s="1"/>
      <c r="RZC76" s="1"/>
      <c r="RZD76" s="1"/>
      <c r="RZE76" s="1"/>
      <c r="RZF76" s="1"/>
      <c r="RZG76" s="1"/>
      <c r="RZH76" s="1"/>
      <c r="RZI76" s="1"/>
      <c r="RZJ76" s="1"/>
      <c r="RZK76" s="1"/>
      <c r="RZL76" s="1"/>
      <c r="RZM76" s="1"/>
      <c r="RZN76" s="1"/>
      <c r="RZO76" s="1"/>
      <c r="RZP76" s="1"/>
      <c r="RZQ76" s="1"/>
      <c r="RZR76" s="1"/>
      <c r="RZS76" s="1"/>
      <c r="RZT76" s="1"/>
      <c r="RZU76" s="1"/>
      <c r="RZV76" s="1"/>
      <c r="RZW76" s="1"/>
      <c r="RZX76" s="1"/>
      <c r="RZY76" s="1"/>
      <c r="RZZ76" s="1"/>
      <c r="SAA76" s="1"/>
      <c r="SAB76" s="1"/>
      <c r="SAC76" s="1"/>
      <c r="SAD76" s="1"/>
      <c r="SAE76" s="1"/>
      <c r="SAF76" s="1"/>
      <c r="SAG76" s="1"/>
      <c r="SAH76" s="1"/>
      <c r="SAI76" s="1"/>
      <c r="SAJ76" s="1"/>
      <c r="SAK76" s="1"/>
      <c r="SAL76" s="1"/>
      <c r="SAM76" s="1"/>
      <c r="SAN76" s="1"/>
      <c r="SAO76" s="1"/>
      <c r="SAP76" s="1"/>
      <c r="SAQ76" s="1"/>
      <c r="SAR76" s="1"/>
      <c r="SAS76" s="1"/>
      <c r="SAT76" s="1"/>
      <c r="SAU76" s="1"/>
      <c r="SAV76" s="1"/>
      <c r="SAW76" s="1"/>
      <c r="SAX76" s="1"/>
      <c r="SAY76" s="1"/>
      <c r="SAZ76" s="1"/>
      <c r="SBA76" s="1"/>
      <c r="SBB76" s="1"/>
      <c r="SBC76" s="1"/>
      <c r="SBD76" s="1"/>
      <c r="SBE76" s="1"/>
      <c r="SBF76" s="1"/>
      <c r="SBG76" s="1"/>
      <c r="SBH76" s="1"/>
      <c r="SBI76" s="1"/>
      <c r="SBJ76" s="1"/>
      <c r="SBK76" s="1"/>
      <c r="SBL76" s="1"/>
      <c r="SBM76" s="1"/>
      <c r="SBN76" s="1"/>
      <c r="SBO76" s="1"/>
      <c r="SBP76" s="1"/>
      <c r="SBQ76" s="1"/>
      <c r="SBR76" s="1"/>
      <c r="SBS76" s="1"/>
      <c r="SBT76" s="1"/>
      <c r="SBU76" s="1"/>
      <c r="SBV76" s="1"/>
      <c r="SBW76" s="1"/>
      <c r="SBX76" s="1"/>
      <c r="SBY76" s="1"/>
      <c r="SBZ76" s="1"/>
      <c r="SCA76" s="1"/>
      <c r="SCB76" s="1"/>
      <c r="SCC76" s="1"/>
      <c r="SCD76" s="1"/>
      <c r="SCE76" s="1"/>
      <c r="SCF76" s="1"/>
      <c r="SCG76" s="1"/>
      <c r="SCH76" s="1"/>
      <c r="SCI76" s="1"/>
      <c r="SCJ76" s="1"/>
      <c r="SCK76" s="1"/>
      <c r="SCL76" s="1"/>
      <c r="SCM76" s="1"/>
      <c r="SCN76" s="1"/>
      <c r="SCO76" s="1"/>
      <c r="SCP76" s="1"/>
      <c r="SCQ76" s="1"/>
      <c r="SCR76" s="1"/>
      <c r="SCS76" s="1"/>
      <c r="SCT76" s="1"/>
      <c r="SCU76" s="1"/>
      <c r="SCV76" s="1"/>
      <c r="SCW76" s="1"/>
      <c r="SCX76" s="1"/>
      <c r="SCY76" s="1"/>
      <c r="SCZ76" s="1"/>
      <c r="SDA76" s="1"/>
      <c r="SDB76" s="1"/>
      <c r="SDC76" s="1"/>
      <c r="SDD76" s="1"/>
      <c r="SDE76" s="1"/>
      <c r="SDF76" s="1"/>
      <c r="SDG76" s="1"/>
      <c r="SDH76" s="1"/>
      <c r="SDI76" s="1"/>
      <c r="SDJ76" s="1"/>
      <c r="SDK76" s="1"/>
      <c r="SDL76" s="1"/>
      <c r="SDM76" s="1"/>
      <c r="SDN76" s="1"/>
      <c r="SDO76" s="1"/>
      <c r="SDP76" s="1"/>
      <c r="SDQ76" s="1"/>
      <c r="SDR76" s="1"/>
      <c r="SDS76" s="1"/>
      <c r="SDT76" s="1"/>
      <c r="SDU76" s="1"/>
      <c r="SDV76" s="1"/>
      <c r="SDW76" s="1"/>
      <c r="SDX76" s="1"/>
      <c r="SDY76" s="1"/>
      <c r="SDZ76" s="1"/>
      <c r="SEA76" s="1"/>
      <c r="SEB76" s="1"/>
      <c r="SEC76" s="1"/>
      <c r="SED76" s="1"/>
      <c r="SEE76" s="1"/>
      <c r="SEF76" s="1"/>
      <c r="SEG76" s="1"/>
      <c r="SEH76" s="1"/>
      <c r="SEI76" s="1"/>
      <c r="SEJ76" s="1"/>
      <c r="SEK76" s="1"/>
      <c r="SEL76" s="1"/>
      <c r="SEM76" s="1"/>
      <c r="SEN76" s="1"/>
      <c r="SEO76" s="1"/>
      <c r="SEP76" s="1"/>
      <c r="SEQ76" s="1"/>
      <c r="SER76" s="1"/>
      <c r="SES76" s="1"/>
      <c r="SET76" s="1"/>
      <c r="SEU76" s="1"/>
      <c r="SEV76" s="1"/>
      <c r="SEW76" s="1"/>
      <c r="SEX76" s="1"/>
      <c r="SEY76" s="1"/>
      <c r="SEZ76" s="1"/>
      <c r="SFA76" s="1"/>
      <c r="SFB76" s="1"/>
      <c r="SFC76" s="1"/>
      <c r="SFD76" s="1"/>
      <c r="SFE76" s="1"/>
      <c r="SFF76" s="1"/>
      <c r="SFG76" s="1"/>
      <c r="SFH76" s="1"/>
      <c r="SFI76" s="1"/>
      <c r="SFJ76" s="1"/>
      <c r="SFK76" s="1"/>
      <c r="SFL76" s="1"/>
      <c r="SFM76" s="1"/>
      <c r="SFN76" s="1"/>
      <c r="SFO76" s="1"/>
      <c r="SFP76" s="1"/>
      <c r="SFQ76" s="1"/>
      <c r="SFR76" s="1"/>
      <c r="SFS76" s="1"/>
      <c r="SFT76" s="1"/>
      <c r="SFU76" s="1"/>
      <c r="SFV76" s="1"/>
      <c r="SFW76" s="1"/>
      <c r="SFX76" s="1"/>
      <c r="SFY76" s="1"/>
      <c r="SFZ76" s="1"/>
      <c r="SGA76" s="1"/>
      <c r="SGB76" s="1"/>
      <c r="SGC76" s="1"/>
      <c r="SGD76" s="1"/>
      <c r="SGE76" s="1"/>
      <c r="SGF76" s="1"/>
      <c r="SGG76" s="1"/>
      <c r="SGH76" s="1"/>
      <c r="SGI76" s="1"/>
      <c r="SGJ76" s="1"/>
      <c r="SGK76" s="1"/>
      <c r="SGL76" s="1"/>
      <c r="SGM76" s="1"/>
      <c r="SGN76" s="1"/>
      <c r="SGO76" s="1"/>
      <c r="SGP76" s="1"/>
      <c r="SGQ76" s="1"/>
      <c r="SGR76" s="1"/>
      <c r="SGS76" s="1"/>
      <c r="SGT76" s="1"/>
      <c r="SGU76" s="1"/>
      <c r="SGV76" s="1"/>
      <c r="SGW76" s="1"/>
      <c r="SGX76" s="1"/>
      <c r="SGY76" s="1"/>
      <c r="SGZ76" s="1"/>
      <c r="SHA76" s="1"/>
      <c r="SHB76" s="1"/>
      <c r="SHC76" s="1"/>
      <c r="SHD76" s="1"/>
      <c r="SHE76" s="1"/>
      <c r="SHF76" s="1"/>
      <c r="SHG76" s="1"/>
      <c r="SHH76" s="1"/>
      <c r="SHI76" s="1"/>
      <c r="SHJ76" s="1"/>
      <c r="SHK76" s="1"/>
      <c r="SHL76" s="1"/>
      <c r="SHM76" s="1"/>
      <c r="SHN76" s="1"/>
      <c r="SHO76" s="1"/>
      <c r="SHP76" s="1"/>
      <c r="SHQ76" s="1"/>
      <c r="SHR76" s="1"/>
      <c r="SHS76" s="1"/>
      <c r="SHT76" s="1"/>
      <c r="SHU76" s="1"/>
      <c r="SHV76" s="1"/>
      <c r="SHW76" s="1"/>
      <c r="SHX76" s="1"/>
      <c r="SHY76" s="1"/>
      <c r="SHZ76" s="1"/>
      <c r="SIA76" s="1"/>
      <c r="SIB76" s="1"/>
      <c r="SIC76" s="1"/>
      <c r="SID76" s="1"/>
      <c r="SIE76" s="1"/>
      <c r="SIF76" s="1"/>
      <c r="SIG76" s="1"/>
      <c r="SIH76" s="1"/>
      <c r="SII76" s="1"/>
      <c r="SIJ76" s="1"/>
      <c r="SIK76" s="1"/>
      <c r="SIL76" s="1"/>
      <c r="SIM76" s="1"/>
      <c r="SIN76" s="1"/>
      <c r="SIO76" s="1"/>
      <c r="SIP76" s="1"/>
      <c r="SIQ76" s="1"/>
      <c r="SIR76" s="1"/>
      <c r="SIS76" s="1"/>
      <c r="SIT76" s="1"/>
      <c r="SIU76" s="1"/>
      <c r="SIV76" s="1"/>
      <c r="SIW76" s="1"/>
      <c r="SIX76" s="1"/>
      <c r="SIY76" s="1"/>
      <c r="SIZ76" s="1"/>
      <c r="SJA76" s="1"/>
      <c r="SJB76" s="1"/>
      <c r="SJC76" s="1"/>
      <c r="SJD76" s="1"/>
      <c r="SJE76" s="1"/>
      <c r="SJF76" s="1"/>
      <c r="SJG76" s="1"/>
      <c r="SJH76" s="1"/>
      <c r="SJI76" s="1"/>
      <c r="SJJ76" s="1"/>
      <c r="SJK76" s="1"/>
      <c r="SJL76" s="1"/>
      <c r="SJM76" s="1"/>
      <c r="SJN76" s="1"/>
      <c r="SJO76" s="1"/>
      <c r="SJP76" s="1"/>
      <c r="SJQ76" s="1"/>
      <c r="SJR76" s="1"/>
      <c r="SJS76" s="1"/>
      <c r="SJT76" s="1"/>
      <c r="SJU76" s="1"/>
      <c r="SJV76" s="1"/>
      <c r="SJW76" s="1"/>
      <c r="SJX76" s="1"/>
      <c r="SJY76" s="1"/>
      <c r="SJZ76" s="1"/>
      <c r="SKA76" s="1"/>
      <c r="SKB76" s="1"/>
      <c r="SKC76" s="1"/>
      <c r="SKD76" s="1"/>
      <c r="SKE76" s="1"/>
      <c r="SKF76" s="1"/>
      <c r="SKG76" s="1"/>
      <c r="SKH76" s="1"/>
      <c r="SKI76" s="1"/>
      <c r="SKJ76" s="1"/>
      <c r="SKK76" s="1"/>
      <c r="SKL76" s="1"/>
      <c r="SKM76" s="1"/>
      <c r="SKN76" s="1"/>
      <c r="SKO76" s="1"/>
      <c r="SKP76" s="1"/>
      <c r="SKQ76" s="1"/>
      <c r="SKR76" s="1"/>
      <c r="SKS76" s="1"/>
      <c r="SKT76" s="1"/>
      <c r="SKU76" s="1"/>
      <c r="SKV76" s="1"/>
      <c r="SKW76" s="1"/>
      <c r="SKX76" s="1"/>
      <c r="SKY76" s="1"/>
      <c r="SKZ76" s="1"/>
      <c r="SLA76" s="1"/>
      <c r="SLB76" s="1"/>
      <c r="SLC76" s="1"/>
      <c r="SLD76" s="1"/>
      <c r="SLE76" s="1"/>
      <c r="SLF76" s="1"/>
      <c r="SLG76" s="1"/>
      <c r="SLH76" s="1"/>
      <c r="SLI76" s="1"/>
      <c r="SLJ76" s="1"/>
      <c r="SLK76" s="1"/>
      <c r="SLL76" s="1"/>
      <c r="SLM76" s="1"/>
      <c r="SLN76" s="1"/>
      <c r="SLO76" s="1"/>
      <c r="SLP76" s="1"/>
      <c r="SLQ76" s="1"/>
      <c r="SLR76" s="1"/>
      <c r="SLS76" s="1"/>
      <c r="SLT76" s="1"/>
      <c r="SLU76" s="1"/>
      <c r="SLV76" s="1"/>
      <c r="SLW76" s="1"/>
      <c r="SLX76" s="1"/>
      <c r="SLY76" s="1"/>
      <c r="SLZ76" s="1"/>
      <c r="SMA76" s="1"/>
      <c r="SMB76" s="1"/>
      <c r="SMC76" s="1"/>
      <c r="SMD76" s="1"/>
      <c r="SME76" s="1"/>
      <c r="SMF76" s="1"/>
      <c r="SMG76" s="1"/>
      <c r="SMH76" s="1"/>
      <c r="SMI76" s="1"/>
      <c r="SMJ76" s="1"/>
      <c r="SMK76" s="1"/>
      <c r="SML76" s="1"/>
      <c r="SMM76" s="1"/>
      <c r="SMN76" s="1"/>
      <c r="SMO76" s="1"/>
      <c r="SMP76" s="1"/>
      <c r="SMQ76" s="1"/>
      <c r="SMR76" s="1"/>
      <c r="SMS76" s="1"/>
      <c r="SMT76" s="1"/>
      <c r="SMU76" s="1"/>
      <c r="SMV76" s="1"/>
      <c r="SMW76" s="1"/>
      <c r="SMX76" s="1"/>
      <c r="SMY76" s="1"/>
      <c r="SMZ76" s="1"/>
      <c r="SNA76" s="1"/>
      <c r="SNB76" s="1"/>
      <c r="SNC76" s="1"/>
      <c r="SND76" s="1"/>
      <c r="SNE76" s="1"/>
      <c r="SNF76" s="1"/>
      <c r="SNG76" s="1"/>
      <c r="SNH76" s="1"/>
      <c r="SNI76" s="1"/>
      <c r="SNJ76" s="1"/>
      <c r="SNK76" s="1"/>
      <c r="SNL76" s="1"/>
      <c r="SNM76" s="1"/>
      <c r="SNN76" s="1"/>
      <c r="SNO76" s="1"/>
      <c r="SNP76" s="1"/>
      <c r="SNQ76" s="1"/>
      <c r="SNR76" s="1"/>
      <c r="SNS76" s="1"/>
      <c r="SNT76" s="1"/>
      <c r="SNU76" s="1"/>
      <c r="SNV76" s="1"/>
      <c r="SNW76" s="1"/>
      <c r="SNX76" s="1"/>
      <c r="SNY76" s="1"/>
      <c r="SNZ76" s="1"/>
      <c r="SOA76" s="1"/>
      <c r="SOB76" s="1"/>
      <c r="SOC76" s="1"/>
      <c r="SOD76" s="1"/>
      <c r="SOE76" s="1"/>
      <c r="SOF76" s="1"/>
      <c r="SOG76" s="1"/>
      <c r="SOH76" s="1"/>
      <c r="SOI76" s="1"/>
      <c r="SOJ76" s="1"/>
      <c r="SOK76" s="1"/>
      <c r="SOL76" s="1"/>
      <c r="SOM76" s="1"/>
      <c r="SON76" s="1"/>
      <c r="SOO76" s="1"/>
      <c r="SOP76" s="1"/>
      <c r="SOQ76" s="1"/>
      <c r="SOR76" s="1"/>
      <c r="SOS76" s="1"/>
      <c r="SOT76" s="1"/>
      <c r="SOU76" s="1"/>
      <c r="SOV76" s="1"/>
      <c r="SOW76" s="1"/>
      <c r="SOX76" s="1"/>
      <c r="SOY76" s="1"/>
      <c r="SOZ76" s="1"/>
      <c r="SPA76" s="1"/>
      <c r="SPB76" s="1"/>
      <c r="SPC76" s="1"/>
      <c r="SPD76" s="1"/>
      <c r="SPE76" s="1"/>
      <c r="SPF76" s="1"/>
      <c r="SPG76" s="1"/>
      <c r="SPH76" s="1"/>
      <c r="SPI76" s="1"/>
      <c r="SPJ76" s="1"/>
      <c r="SPK76" s="1"/>
      <c r="SPL76" s="1"/>
      <c r="SPM76" s="1"/>
      <c r="SPN76" s="1"/>
      <c r="SPO76" s="1"/>
      <c r="SPP76" s="1"/>
      <c r="SPQ76" s="1"/>
      <c r="SPR76" s="1"/>
      <c r="SPS76" s="1"/>
      <c r="SPT76" s="1"/>
      <c r="SPU76" s="1"/>
      <c r="SPV76" s="1"/>
      <c r="SPW76" s="1"/>
      <c r="SPX76" s="1"/>
      <c r="SPY76" s="1"/>
      <c r="SPZ76" s="1"/>
      <c r="SQA76" s="1"/>
      <c r="SQB76" s="1"/>
      <c r="SQC76" s="1"/>
      <c r="SQD76" s="1"/>
      <c r="SQE76" s="1"/>
      <c r="SQF76" s="1"/>
      <c r="SQG76" s="1"/>
      <c r="SQH76" s="1"/>
      <c r="SQI76" s="1"/>
      <c r="SQJ76" s="1"/>
      <c r="SQK76" s="1"/>
      <c r="SQL76" s="1"/>
      <c r="SQM76" s="1"/>
      <c r="SQN76" s="1"/>
      <c r="SQO76" s="1"/>
      <c r="SQP76" s="1"/>
      <c r="SQQ76" s="1"/>
      <c r="SQR76" s="1"/>
      <c r="SQS76" s="1"/>
      <c r="SQT76" s="1"/>
      <c r="SQU76" s="1"/>
      <c r="SQV76" s="1"/>
      <c r="SQW76" s="1"/>
      <c r="SQX76" s="1"/>
      <c r="SQY76" s="1"/>
      <c r="SQZ76" s="1"/>
      <c r="SRA76" s="1"/>
      <c r="SRB76" s="1"/>
      <c r="SRC76" s="1"/>
      <c r="SRD76" s="1"/>
      <c r="SRE76" s="1"/>
      <c r="SRF76" s="1"/>
      <c r="SRG76" s="1"/>
      <c r="SRH76" s="1"/>
      <c r="SRI76" s="1"/>
      <c r="SRJ76" s="1"/>
      <c r="SRK76" s="1"/>
      <c r="SRL76" s="1"/>
      <c r="SRM76" s="1"/>
      <c r="SRN76" s="1"/>
      <c r="SRO76" s="1"/>
      <c r="SRP76" s="1"/>
      <c r="SRQ76" s="1"/>
      <c r="SRR76" s="1"/>
      <c r="SRS76" s="1"/>
      <c r="SRT76" s="1"/>
      <c r="SRU76" s="1"/>
      <c r="SRV76" s="1"/>
      <c r="SRW76" s="1"/>
      <c r="SRX76" s="1"/>
      <c r="SRY76" s="1"/>
      <c r="SRZ76" s="1"/>
      <c r="SSA76" s="1"/>
      <c r="SSB76" s="1"/>
      <c r="SSC76" s="1"/>
      <c r="SSD76" s="1"/>
      <c r="SSE76" s="1"/>
      <c r="SSF76" s="1"/>
      <c r="SSG76" s="1"/>
      <c r="SSH76" s="1"/>
      <c r="SSI76" s="1"/>
      <c r="SSJ76" s="1"/>
      <c r="SSK76" s="1"/>
      <c r="SSL76" s="1"/>
      <c r="SSM76" s="1"/>
      <c r="SSN76" s="1"/>
      <c r="SSO76" s="1"/>
      <c r="SSP76" s="1"/>
      <c r="SSQ76" s="1"/>
      <c r="SSR76" s="1"/>
      <c r="SSS76" s="1"/>
      <c r="SST76" s="1"/>
      <c r="SSU76" s="1"/>
      <c r="SSV76" s="1"/>
      <c r="SSW76" s="1"/>
      <c r="SSX76" s="1"/>
      <c r="SSY76" s="1"/>
      <c r="SSZ76" s="1"/>
      <c r="STA76" s="1"/>
      <c r="STB76" s="1"/>
      <c r="STC76" s="1"/>
      <c r="STD76" s="1"/>
      <c r="STE76" s="1"/>
      <c r="STF76" s="1"/>
      <c r="STG76" s="1"/>
      <c r="STH76" s="1"/>
      <c r="STI76" s="1"/>
      <c r="STJ76" s="1"/>
      <c r="STK76" s="1"/>
      <c r="STL76" s="1"/>
      <c r="STM76" s="1"/>
      <c r="STN76" s="1"/>
      <c r="STO76" s="1"/>
      <c r="STP76" s="1"/>
      <c r="STQ76" s="1"/>
      <c r="STR76" s="1"/>
      <c r="STS76" s="1"/>
      <c r="STT76" s="1"/>
      <c r="STU76" s="1"/>
      <c r="STV76" s="1"/>
      <c r="STW76" s="1"/>
      <c r="STX76" s="1"/>
      <c r="STY76" s="1"/>
      <c r="STZ76" s="1"/>
      <c r="SUA76" s="1"/>
      <c r="SUB76" s="1"/>
      <c r="SUC76" s="1"/>
      <c r="SUD76" s="1"/>
      <c r="SUE76" s="1"/>
      <c r="SUF76" s="1"/>
      <c r="SUG76" s="1"/>
      <c r="SUH76" s="1"/>
      <c r="SUI76" s="1"/>
      <c r="SUJ76" s="1"/>
      <c r="SUK76" s="1"/>
      <c r="SUL76" s="1"/>
      <c r="SUM76" s="1"/>
      <c r="SUN76" s="1"/>
      <c r="SUO76" s="1"/>
      <c r="SUP76" s="1"/>
      <c r="SUQ76" s="1"/>
      <c r="SUR76" s="1"/>
      <c r="SUS76" s="1"/>
      <c r="SUT76" s="1"/>
      <c r="SUU76" s="1"/>
      <c r="SUV76" s="1"/>
      <c r="SUW76" s="1"/>
      <c r="SUX76" s="1"/>
      <c r="SUY76" s="1"/>
      <c r="SUZ76" s="1"/>
      <c r="SVA76" s="1"/>
      <c r="SVB76" s="1"/>
      <c r="SVC76" s="1"/>
      <c r="SVD76" s="1"/>
      <c r="SVE76" s="1"/>
      <c r="SVF76" s="1"/>
      <c r="SVG76" s="1"/>
      <c r="SVH76" s="1"/>
      <c r="SVI76" s="1"/>
      <c r="SVJ76" s="1"/>
      <c r="SVK76" s="1"/>
      <c r="SVL76" s="1"/>
      <c r="SVM76" s="1"/>
      <c r="SVN76" s="1"/>
      <c r="SVO76" s="1"/>
      <c r="SVP76" s="1"/>
      <c r="SVQ76" s="1"/>
      <c r="SVR76" s="1"/>
      <c r="SVS76" s="1"/>
      <c r="SVT76" s="1"/>
      <c r="SVU76" s="1"/>
      <c r="SVV76" s="1"/>
      <c r="SVW76" s="1"/>
      <c r="SVX76" s="1"/>
      <c r="SVY76" s="1"/>
      <c r="SVZ76" s="1"/>
      <c r="SWA76" s="1"/>
      <c r="SWB76" s="1"/>
      <c r="SWC76" s="1"/>
      <c r="SWD76" s="1"/>
      <c r="SWE76" s="1"/>
      <c r="SWF76" s="1"/>
      <c r="SWG76" s="1"/>
      <c r="SWH76" s="1"/>
      <c r="SWI76" s="1"/>
      <c r="SWJ76" s="1"/>
      <c r="SWK76" s="1"/>
      <c r="SWL76" s="1"/>
      <c r="SWM76" s="1"/>
      <c r="SWN76" s="1"/>
      <c r="SWO76" s="1"/>
      <c r="SWP76" s="1"/>
      <c r="SWQ76" s="1"/>
      <c r="SWR76" s="1"/>
      <c r="SWS76" s="1"/>
      <c r="SWT76" s="1"/>
      <c r="SWU76" s="1"/>
      <c r="SWV76" s="1"/>
      <c r="SWW76" s="1"/>
      <c r="SWX76" s="1"/>
      <c r="SWY76" s="1"/>
      <c r="SWZ76" s="1"/>
      <c r="SXA76" s="1"/>
      <c r="SXB76" s="1"/>
      <c r="SXC76" s="1"/>
      <c r="SXD76" s="1"/>
      <c r="SXE76" s="1"/>
      <c r="SXF76" s="1"/>
      <c r="SXG76" s="1"/>
      <c r="SXH76" s="1"/>
      <c r="SXI76" s="1"/>
      <c r="SXJ76" s="1"/>
      <c r="SXK76" s="1"/>
      <c r="SXL76" s="1"/>
      <c r="SXM76" s="1"/>
      <c r="SXN76" s="1"/>
      <c r="SXO76" s="1"/>
      <c r="SXP76" s="1"/>
      <c r="SXQ76" s="1"/>
      <c r="SXR76" s="1"/>
      <c r="SXS76" s="1"/>
      <c r="SXT76" s="1"/>
      <c r="SXU76" s="1"/>
      <c r="SXV76" s="1"/>
      <c r="SXW76" s="1"/>
      <c r="SXX76" s="1"/>
      <c r="SXY76" s="1"/>
      <c r="SXZ76" s="1"/>
      <c r="SYA76" s="1"/>
      <c r="SYB76" s="1"/>
      <c r="SYC76" s="1"/>
      <c r="SYD76" s="1"/>
      <c r="SYE76" s="1"/>
      <c r="SYF76" s="1"/>
      <c r="SYG76" s="1"/>
      <c r="SYH76" s="1"/>
      <c r="SYI76" s="1"/>
      <c r="SYJ76" s="1"/>
      <c r="SYK76" s="1"/>
      <c r="SYL76" s="1"/>
      <c r="SYM76" s="1"/>
      <c r="SYN76" s="1"/>
      <c r="SYO76" s="1"/>
      <c r="SYP76" s="1"/>
      <c r="SYQ76" s="1"/>
      <c r="SYR76" s="1"/>
      <c r="SYS76" s="1"/>
      <c r="SYT76" s="1"/>
      <c r="SYU76" s="1"/>
      <c r="SYV76" s="1"/>
      <c r="SYW76" s="1"/>
      <c r="SYX76" s="1"/>
      <c r="SYY76" s="1"/>
      <c r="SYZ76" s="1"/>
      <c r="SZA76" s="1"/>
      <c r="SZB76" s="1"/>
      <c r="SZC76" s="1"/>
      <c r="SZD76" s="1"/>
      <c r="SZE76" s="1"/>
      <c r="SZF76" s="1"/>
      <c r="SZG76" s="1"/>
      <c r="SZH76" s="1"/>
      <c r="SZI76" s="1"/>
      <c r="SZJ76" s="1"/>
      <c r="SZK76" s="1"/>
      <c r="SZL76" s="1"/>
      <c r="SZM76" s="1"/>
      <c r="SZN76" s="1"/>
      <c r="SZO76" s="1"/>
      <c r="SZP76" s="1"/>
      <c r="SZQ76" s="1"/>
      <c r="SZR76" s="1"/>
      <c r="SZS76" s="1"/>
      <c r="SZT76" s="1"/>
      <c r="SZU76" s="1"/>
      <c r="SZV76" s="1"/>
      <c r="SZW76" s="1"/>
      <c r="SZX76" s="1"/>
      <c r="SZY76" s="1"/>
      <c r="SZZ76" s="1"/>
      <c r="TAA76" s="1"/>
      <c r="TAB76" s="1"/>
      <c r="TAC76" s="1"/>
      <c r="TAD76" s="1"/>
      <c r="TAE76" s="1"/>
      <c r="TAF76" s="1"/>
      <c r="TAG76" s="1"/>
      <c r="TAH76" s="1"/>
      <c r="TAI76" s="1"/>
      <c r="TAJ76" s="1"/>
      <c r="TAK76" s="1"/>
      <c r="TAL76" s="1"/>
      <c r="TAM76" s="1"/>
      <c r="TAN76" s="1"/>
      <c r="TAO76" s="1"/>
      <c r="TAP76" s="1"/>
      <c r="TAQ76" s="1"/>
      <c r="TAR76" s="1"/>
      <c r="TAS76" s="1"/>
      <c r="TAT76" s="1"/>
      <c r="TAU76" s="1"/>
      <c r="TAV76" s="1"/>
      <c r="TAW76" s="1"/>
      <c r="TAX76" s="1"/>
      <c r="TAY76" s="1"/>
      <c r="TAZ76" s="1"/>
      <c r="TBA76" s="1"/>
      <c r="TBB76" s="1"/>
      <c r="TBC76" s="1"/>
      <c r="TBD76" s="1"/>
      <c r="TBE76" s="1"/>
      <c r="TBF76" s="1"/>
      <c r="TBG76" s="1"/>
      <c r="TBH76" s="1"/>
      <c r="TBI76" s="1"/>
      <c r="TBJ76" s="1"/>
      <c r="TBK76" s="1"/>
      <c r="TBL76" s="1"/>
      <c r="TBM76" s="1"/>
      <c r="TBN76" s="1"/>
      <c r="TBO76" s="1"/>
      <c r="TBP76" s="1"/>
      <c r="TBQ76" s="1"/>
      <c r="TBR76" s="1"/>
      <c r="TBS76" s="1"/>
      <c r="TBT76" s="1"/>
      <c r="TBU76" s="1"/>
      <c r="TBV76" s="1"/>
      <c r="TBW76" s="1"/>
      <c r="TBX76" s="1"/>
      <c r="TBY76" s="1"/>
      <c r="TBZ76" s="1"/>
      <c r="TCA76" s="1"/>
      <c r="TCB76" s="1"/>
      <c r="TCC76" s="1"/>
      <c r="TCD76" s="1"/>
      <c r="TCE76" s="1"/>
      <c r="TCF76" s="1"/>
      <c r="TCG76" s="1"/>
      <c r="TCH76" s="1"/>
      <c r="TCI76" s="1"/>
      <c r="TCJ76" s="1"/>
      <c r="TCK76" s="1"/>
      <c r="TCL76" s="1"/>
      <c r="TCM76" s="1"/>
      <c r="TCN76" s="1"/>
      <c r="TCO76" s="1"/>
      <c r="TCP76" s="1"/>
      <c r="TCQ76" s="1"/>
      <c r="TCR76" s="1"/>
      <c r="TCS76" s="1"/>
      <c r="TCT76" s="1"/>
      <c r="TCU76" s="1"/>
      <c r="TCV76" s="1"/>
      <c r="TCW76" s="1"/>
      <c r="TCX76" s="1"/>
      <c r="TCY76" s="1"/>
      <c r="TCZ76" s="1"/>
      <c r="TDA76" s="1"/>
      <c r="TDB76" s="1"/>
      <c r="TDC76" s="1"/>
      <c r="TDD76" s="1"/>
      <c r="TDE76" s="1"/>
      <c r="TDF76" s="1"/>
      <c r="TDG76" s="1"/>
      <c r="TDH76" s="1"/>
      <c r="TDI76" s="1"/>
      <c r="TDJ76" s="1"/>
      <c r="TDK76" s="1"/>
      <c r="TDL76" s="1"/>
      <c r="TDM76" s="1"/>
      <c r="TDN76" s="1"/>
      <c r="TDO76" s="1"/>
      <c r="TDP76" s="1"/>
      <c r="TDQ76" s="1"/>
      <c r="TDR76" s="1"/>
      <c r="TDS76" s="1"/>
      <c r="TDT76" s="1"/>
      <c r="TDU76" s="1"/>
      <c r="TDV76" s="1"/>
      <c r="TDW76" s="1"/>
      <c r="TDX76" s="1"/>
      <c r="TDY76" s="1"/>
      <c r="TDZ76" s="1"/>
      <c r="TEA76" s="1"/>
      <c r="TEB76" s="1"/>
      <c r="TEC76" s="1"/>
      <c r="TED76" s="1"/>
      <c r="TEE76" s="1"/>
      <c r="TEF76" s="1"/>
      <c r="TEG76" s="1"/>
      <c r="TEH76" s="1"/>
      <c r="TEI76" s="1"/>
      <c r="TEJ76" s="1"/>
      <c r="TEK76" s="1"/>
      <c r="TEL76" s="1"/>
      <c r="TEM76" s="1"/>
      <c r="TEN76" s="1"/>
      <c r="TEO76" s="1"/>
      <c r="TEP76" s="1"/>
      <c r="TEQ76" s="1"/>
      <c r="TER76" s="1"/>
      <c r="TES76" s="1"/>
      <c r="TET76" s="1"/>
      <c r="TEU76" s="1"/>
      <c r="TEV76" s="1"/>
      <c r="TEW76" s="1"/>
      <c r="TEX76" s="1"/>
      <c r="TEY76" s="1"/>
      <c r="TEZ76" s="1"/>
      <c r="TFA76" s="1"/>
      <c r="TFB76" s="1"/>
      <c r="TFC76" s="1"/>
      <c r="TFD76" s="1"/>
      <c r="TFE76" s="1"/>
      <c r="TFF76" s="1"/>
      <c r="TFG76" s="1"/>
      <c r="TFH76" s="1"/>
      <c r="TFI76" s="1"/>
      <c r="TFJ76" s="1"/>
      <c r="TFK76" s="1"/>
      <c r="TFL76" s="1"/>
      <c r="TFM76" s="1"/>
      <c r="TFN76" s="1"/>
      <c r="TFO76" s="1"/>
      <c r="TFP76" s="1"/>
      <c r="TFQ76" s="1"/>
      <c r="TFR76" s="1"/>
      <c r="TFS76" s="1"/>
      <c r="TFT76" s="1"/>
      <c r="TFU76" s="1"/>
      <c r="TFV76" s="1"/>
      <c r="TFW76" s="1"/>
      <c r="TFX76" s="1"/>
      <c r="TFY76" s="1"/>
      <c r="TFZ76" s="1"/>
      <c r="TGA76" s="1"/>
      <c r="TGB76" s="1"/>
      <c r="TGC76" s="1"/>
      <c r="TGD76" s="1"/>
      <c r="TGE76" s="1"/>
      <c r="TGF76" s="1"/>
      <c r="TGG76" s="1"/>
      <c r="TGH76" s="1"/>
      <c r="TGI76" s="1"/>
      <c r="TGJ76" s="1"/>
      <c r="TGK76" s="1"/>
      <c r="TGL76" s="1"/>
      <c r="TGM76" s="1"/>
      <c r="TGN76" s="1"/>
      <c r="TGO76" s="1"/>
      <c r="TGP76" s="1"/>
      <c r="TGQ76" s="1"/>
      <c r="TGR76" s="1"/>
      <c r="TGS76" s="1"/>
      <c r="TGT76" s="1"/>
      <c r="TGU76" s="1"/>
      <c r="TGV76" s="1"/>
      <c r="TGW76" s="1"/>
      <c r="TGX76" s="1"/>
      <c r="TGY76" s="1"/>
      <c r="TGZ76" s="1"/>
      <c r="THA76" s="1"/>
      <c r="THB76" s="1"/>
      <c r="THC76" s="1"/>
      <c r="THD76" s="1"/>
      <c r="THE76" s="1"/>
      <c r="THF76" s="1"/>
      <c r="THG76" s="1"/>
      <c r="THH76" s="1"/>
      <c r="THI76" s="1"/>
      <c r="THJ76" s="1"/>
      <c r="THK76" s="1"/>
      <c r="THL76" s="1"/>
      <c r="THM76" s="1"/>
      <c r="THN76" s="1"/>
      <c r="THO76" s="1"/>
      <c r="THP76" s="1"/>
      <c r="THQ76" s="1"/>
      <c r="THR76" s="1"/>
      <c r="THS76" s="1"/>
      <c r="THT76" s="1"/>
      <c r="THU76" s="1"/>
      <c r="THV76" s="1"/>
      <c r="THW76" s="1"/>
      <c r="THX76" s="1"/>
      <c r="THY76" s="1"/>
      <c r="THZ76" s="1"/>
      <c r="TIA76" s="1"/>
      <c r="TIB76" s="1"/>
      <c r="TIC76" s="1"/>
      <c r="TID76" s="1"/>
      <c r="TIE76" s="1"/>
      <c r="TIF76" s="1"/>
      <c r="TIG76" s="1"/>
      <c r="TIH76" s="1"/>
      <c r="TII76" s="1"/>
      <c r="TIJ76" s="1"/>
      <c r="TIK76" s="1"/>
      <c r="TIL76" s="1"/>
      <c r="TIM76" s="1"/>
      <c r="TIN76" s="1"/>
      <c r="TIO76" s="1"/>
      <c r="TIP76" s="1"/>
      <c r="TIQ76" s="1"/>
      <c r="TIR76" s="1"/>
      <c r="TIS76" s="1"/>
      <c r="TIT76" s="1"/>
      <c r="TIU76" s="1"/>
      <c r="TIV76" s="1"/>
      <c r="TIW76" s="1"/>
      <c r="TIX76" s="1"/>
      <c r="TIY76" s="1"/>
      <c r="TIZ76" s="1"/>
      <c r="TJA76" s="1"/>
      <c r="TJB76" s="1"/>
      <c r="TJC76" s="1"/>
      <c r="TJD76" s="1"/>
      <c r="TJE76" s="1"/>
      <c r="TJF76" s="1"/>
      <c r="TJG76" s="1"/>
      <c r="TJH76" s="1"/>
      <c r="TJI76" s="1"/>
      <c r="TJJ76" s="1"/>
      <c r="TJK76" s="1"/>
      <c r="TJL76" s="1"/>
      <c r="TJM76" s="1"/>
      <c r="TJN76" s="1"/>
      <c r="TJO76" s="1"/>
      <c r="TJP76" s="1"/>
      <c r="TJQ76" s="1"/>
      <c r="TJR76" s="1"/>
      <c r="TJS76" s="1"/>
      <c r="TJT76" s="1"/>
      <c r="TJU76" s="1"/>
      <c r="TJV76" s="1"/>
      <c r="TJW76" s="1"/>
      <c r="TJX76" s="1"/>
      <c r="TJY76" s="1"/>
      <c r="TJZ76" s="1"/>
      <c r="TKA76" s="1"/>
      <c r="TKB76" s="1"/>
      <c r="TKC76" s="1"/>
      <c r="TKD76" s="1"/>
      <c r="TKE76" s="1"/>
      <c r="TKF76" s="1"/>
      <c r="TKG76" s="1"/>
      <c r="TKH76" s="1"/>
      <c r="TKI76" s="1"/>
      <c r="TKJ76" s="1"/>
      <c r="TKK76" s="1"/>
      <c r="TKL76" s="1"/>
      <c r="TKM76" s="1"/>
      <c r="TKN76" s="1"/>
      <c r="TKO76" s="1"/>
      <c r="TKP76" s="1"/>
      <c r="TKQ76" s="1"/>
      <c r="TKR76" s="1"/>
      <c r="TKS76" s="1"/>
      <c r="TKT76" s="1"/>
      <c r="TKU76" s="1"/>
      <c r="TKV76" s="1"/>
      <c r="TKW76" s="1"/>
      <c r="TKX76" s="1"/>
      <c r="TKY76" s="1"/>
      <c r="TKZ76" s="1"/>
      <c r="TLA76" s="1"/>
      <c r="TLB76" s="1"/>
      <c r="TLC76" s="1"/>
      <c r="TLD76" s="1"/>
      <c r="TLE76" s="1"/>
      <c r="TLF76" s="1"/>
      <c r="TLG76" s="1"/>
      <c r="TLH76" s="1"/>
      <c r="TLI76" s="1"/>
      <c r="TLJ76" s="1"/>
      <c r="TLK76" s="1"/>
      <c r="TLL76" s="1"/>
      <c r="TLM76" s="1"/>
      <c r="TLN76" s="1"/>
      <c r="TLO76" s="1"/>
      <c r="TLP76" s="1"/>
      <c r="TLQ76" s="1"/>
      <c r="TLR76" s="1"/>
      <c r="TLS76" s="1"/>
      <c r="TLT76" s="1"/>
      <c r="TLU76" s="1"/>
      <c r="TLV76" s="1"/>
      <c r="TLW76" s="1"/>
      <c r="TLX76" s="1"/>
      <c r="TLY76" s="1"/>
      <c r="TLZ76" s="1"/>
      <c r="TMA76" s="1"/>
      <c r="TMB76" s="1"/>
      <c r="TMC76" s="1"/>
      <c r="TMD76" s="1"/>
      <c r="TME76" s="1"/>
      <c r="TMF76" s="1"/>
      <c r="TMG76" s="1"/>
      <c r="TMH76" s="1"/>
      <c r="TMI76" s="1"/>
      <c r="TMJ76" s="1"/>
      <c r="TMK76" s="1"/>
      <c r="TML76" s="1"/>
      <c r="TMM76" s="1"/>
      <c r="TMN76" s="1"/>
      <c r="TMO76" s="1"/>
      <c r="TMP76" s="1"/>
      <c r="TMQ76" s="1"/>
      <c r="TMR76" s="1"/>
      <c r="TMS76" s="1"/>
      <c r="TMT76" s="1"/>
      <c r="TMU76" s="1"/>
      <c r="TMV76" s="1"/>
      <c r="TMW76" s="1"/>
      <c r="TMX76" s="1"/>
      <c r="TMY76" s="1"/>
      <c r="TMZ76" s="1"/>
      <c r="TNA76" s="1"/>
      <c r="TNB76" s="1"/>
      <c r="TNC76" s="1"/>
      <c r="TND76" s="1"/>
      <c r="TNE76" s="1"/>
      <c r="TNF76" s="1"/>
      <c r="TNG76" s="1"/>
      <c r="TNH76" s="1"/>
      <c r="TNI76" s="1"/>
      <c r="TNJ76" s="1"/>
      <c r="TNK76" s="1"/>
      <c r="TNL76" s="1"/>
      <c r="TNM76" s="1"/>
      <c r="TNN76" s="1"/>
      <c r="TNO76" s="1"/>
      <c r="TNP76" s="1"/>
      <c r="TNQ76" s="1"/>
      <c r="TNR76" s="1"/>
      <c r="TNS76" s="1"/>
      <c r="TNT76" s="1"/>
      <c r="TNU76" s="1"/>
      <c r="TNV76" s="1"/>
      <c r="TNW76" s="1"/>
      <c r="TNX76" s="1"/>
      <c r="TNY76" s="1"/>
      <c r="TNZ76" s="1"/>
      <c r="TOA76" s="1"/>
      <c r="TOB76" s="1"/>
      <c r="TOC76" s="1"/>
      <c r="TOD76" s="1"/>
      <c r="TOE76" s="1"/>
      <c r="TOF76" s="1"/>
      <c r="TOG76" s="1"/>
      <c r="TOH76" s="1"/>
      <c r="TOI76" s="1"/>
      <c r="TOJ76" s="1"/>
      <c r="TOK76" s="1"/>
      <c r="TOL76" s="1"/>
      <c r="TOM76" s="1"/>
      <c r="TON76" s="1"/>
      <c r="TOO76" s="1"/>
      <c r="TOP76" s="1"/>
      <c r="TOQ76" s="1"/>
      <c r="TOR76" s="1"/>
      <c r="TOS76" s="1"/>
      <c r="TOT76" s="1"/>
      <c r="TOU76" s="1"/>
      <c r="TOV76" s="1"/>
      <c r="TOW76" s="1"/>
      <c r="TOX76" s="1"/>
      <c r="TOY76" s="1"/>
      <c r="TOZ76" s="1"/>
      <c r="TPA76" s="1"/>
      <c r="TPB76" s="1"/>
      <c r="TPC76" s="1"/>
      <c r="TPD76" s="1"/>
      <c r="TPE76" s="1"/>
      <c r="TPF76" s="1"/>
      <c r="TPG76" s="1"/>
      <c r="TPH76" s="1"/>
      <c r="TPI76" s="1"/>
      <c r="TPJ76" s="1"/>
      <c r="TPK76" s="1"/>
      <c r="TPL76" s="1"/>
      <c r="TPM76" s="1"/>
      <c r="TPN76" s="1"/>
      <c r="TPO76" s="1"/>
      <c r="TPP76" s="1"/>
      <c r="TPQ76" s="1"/>
      <c r="TPR76" s="1"/>
      <c r="TPS76" s="1"/>
      <c r="TPT76" s="1"/>
      <c r="TPU76" s="1"/>
      <c r="TPV76" s="1"/>
      <c r="TPW76" s="1"/>
      <c r="TPX76" s="1"/>
      <c r="TPY76" s="1"/>
      <c r="TPZ76" s="1"/>
      <c r="TQA76" s="1"/>
      <c r="TQB76" s="1"/>
      <c r="TQC76" s="1"/>
      <c r="TQD76" s="1"/>
      <c r="TQE76" s="1"/>
      <c r="TQF76" s="1"/>
      <c r="TQG76" s="1"/>
      <c r="TQH76" s="1"/>
      <c r="TQI76" s="1"/>
      <c r="TQJ76" s="1"/>
      <c r="TQK76" s="1"/>
      <c r="TQL76" s="1"/>
      <c r="TQM76" s="1"/>
      <c r="TQN76" s="1"/>
      <c r="TQO76" s="1"/>
      <c r="TQP76" s="1"/>
      <c r="TQQ76" s="1"/>
      <c r="TQR76" s="1"/>
      <c r="TQS76" s="1"/>
      <c r="TQT76" s="1"/>
      <c r="TQU76" s="1"/>
      <c r="TQV76" s="1"/>
      <c r="TQW76" s="1"/>
      <c r="TQX76" s="1"/>
      <c r="TQY76" s="1"/>
      <c r="TQZ76" s="1"/>
      <c r="TRA76" s="1"/>
      <c r="TRB76" s="1"/>
      <c r="TRC76" s="1"/>
      <c r="TRD76" s="1"/>
      <c r="TRE76" s="1"/>
      <c r="TRF76" s="1"/>
      <c r="TRG76" s="1"/>
      <c r="TRH76" s="1"/>
      <c r="TRI76" s="1"/>
      <c r="TRJ76" s="1"/>
      <c r="TRK76" s="1"/>
      <c r="TRL76" s="1"/>
      <c r="TRM76" s="1"/>
      <c r="TRN76" s="1"/>
      <c r="TRO76" s="1"/>
      <c r="TRP76" s="1"/>
      <c r="TRQ76" s="1"/>
      <c r="TRR76" s="1"/>
      <c r="TRS76" s="1"/>
      <c r="TRT76" s="1"/>
      <c r="TRU76" s="1"/>
      <c r="TRV76" s="1"/>
      <c r="TRW76" s="1"/>
      <c r="TRX76" s="1"/>
      <c r="TRY76" s="1"/>
      <c r="TRZ76" s="1"/>
      <c r="TSA76" s="1"/>
      <c r="TSB76" s="1"/>
      <c r="TSC76" s="1"/>
      <c r="TSD76" s="1"/>
      <c r="TSE76" s="1"/>
      <c r="TSF76" s="1"/>
      <c r="TSG76" s="1"/>
      <c r="TSH76" s="1"/>
      <c r="TSI76" s="1"/>
      <c r="TSJ76" s="1"/>
      <c r="TSK76" s="1"/>
      <c r="TSL76" s="1"/>
      <c r="TSM76" s="1"/>
      <c r="TSN76" s="1"/>
      <c r="TSO76" s="1"/>
      <c r="TSP76" s="1"/>
      <c r="TSQ76" s="1"/>
      <c r="TSR76" s="1"/>
      <c r="TSS76" s="1"/>
      <c r="TST76" s="1"/>
      <c r="TSU76" s="1"/>
      <c r="TSV76" s="1"/>
      <c r="TSW76" s="1"/>
      <c r="TSX76" s="1"/>
      <c r="TSY76" s="1"/>
      <c r="TSZ76" s="1"/>
      <c r="TTA76" s="1"/>
      <c r="TTB76" s="1"/>
      <c r="TTC76" s="1"/>
      <c r="TTD76" s="1"/>
      <c r="TTE76" s="1"/>
      <c r="TTF76" s="1"/>
      <c r="TTG76" s="1"/>
      <c r="TTH76" s="1"/>
      <c r="TTI76" s="1"/>
      <c r="TTJ76" s="1"/>
      <c r="TTK76" s="1"/>
      <c r="TTL76" s="1"/>
      <c r="TTM76" s="1"/>
      <c r="TTN76" s="1"/>
      <c r="TTO76" s="1"/>
      <c r="TTP76" s="1"/>
      <c r="TTQ76" s="1"/>
      <c r="TTR76" s="1"/>
      <c r="TTS76" s="1"/>
      <c r="TTT76" s="1"/>
      <c r="TTU76" s="1"/>
      <c r="TTV76" s="1"/>
      <c r="TTW76" s="1"/>
      <c r="TTX76" s="1"/>
      <c r="TTY76" s="1"/>
      <c r="TTZ76" s="1"/>
      <c r="TUA76" s="1"/>
      <c r="TUB76" s="1"/>
      <c r="TUC76" s="1"/>
      <c r="TUD76" s="1"/>
      <c r="TUE76" s="1"/>
      <c r="TUF76" s="1"/>
      <c r="TUG76" s="1"/>
      <c r="TUH76" s="1"/>
      <c r="TUI76" s="1"/>
      <c r="TUJ76" s="1"/>
      <c r="TUK76" s="1"/>
      <c r="TUL76" s="1"/>
      <c r="TUM76" s="1"/>
      <c r="TUN76" s="1"/>
      <c r="TUO76" s="1"/>
      <c r="TUP76" s="1"/>
      <c r="TUQ76" s="1"/>
      <c r="TUR76" s="1"/>
      <c r="TUS76" s="1"/>
      <c r="TUT76" s="1"/>
      <c r="TUU76" s="1"/>
      <c r="TUV76" s="1"/>
      <c r="TUW76" s="1"/>
      <c r="TUX76" s="1"/>
      <c r="TUY76" s="1"/>
      <c r="TUZ76" s="1"/>
      <c r="TVA76" s="1"/>
      <c r="TVB76" s="1"/>
      <c r="TVC76" s="1"/>
      <c r="TVD76" s="1"/>
      <c r="TVE76" s="1"/>
      <c r="TVF76" s="1"/>
      <c r="TVG76" s="1"/>
      <c r="TVH76" s="1"/>
      <c r="TVI76" s="1"/>
      <c r="TVJ76" s="1"/>
      <c r="TVK76" s="1"/>
      <c r="TVL76" s="1"/>
      <c r="TVM76" s="1"/>
      <c r="TVN76" s="1"/>
      <c r="TVO76" s="1"/>
      <c r="TVP76" s="1"/>
      <c r="TVQ76" s="1"/>
      <c r="TVR76" s="1"/>
      <c r="TVS76" s="1"/>
      <c r="TVT76" s="1"/>
      <c r="TVU76" s="1"/>
      <c r="TVV76" s="1"/>
      <c r="TVW76" s="1"/>
      <c r="TVX76" s="1"/>
      <c r="TVY76" s="1"/>
      <c r="TVZ76" s="1"/>
      <c r="TWA76" s="1"/>
      <c r="TWB76" s="1"/>
      <c r="TWC76" s="1"/>
      <c r="TWD76" s="1"/>
      <c r="TWE76" s="1"/>
      <c r="TWF76" s="1"/>
      <c r="TWG76" s="1"/>
      <c r="TWH76" s="1"/>
      <c r="TWI76" s="1"/>
      <c r="TWJ76" s="1"/>
      <c r="TWK76" s="1"/>
      <c r="TWL76" s="1"/>
      <c r="TWM76" s="1"/>
      <c r="TWN76" s="1"/>
      <c r="TWO76" s="1"/>
      <c r="TWP76" s="1"/>
      <c r="TWQ76" s="1"/>
      <c r="TWR76" s="1"/>
      <c r="TWS76" s="1"/>
      <c r="TWT76" s="1"/>
      <c r="TWU76" s="1"/>
      <c r="TWV76" s="1"/>
      <c r="TWW76" s="1"/>
      <c r="TWX76" s="1"/>
      <c r="TWY76" s="1"/>
      <c r="TWZ76" s="1"/>
      <c r="TXA76" s="1"/>
      <c r="TXB76" s="1"/>
      <c r="TXC76" s="1"/>
      <c r="TXD76" s="1"/>
      <c r="TXE76" s="1"/>
      <c r="TXF76" s="1"/>
      <c r="TXG76" s="1"/>
      <c r="TXH76" s="1"/>
      <c r="TXI76" s="1"/>
      <c r="TXJ76" s="1"/>
      <c r="TXK76" s="1"/>
      <c r="TXL76" s="1"/>
      <c r="TXM76" s="1"/>
      <c r="TXN76" s="1"/>
      <c r="TXO76" s="1"/>
      <c r="TXP76" s="1"/>
      <c r="TXQ76" s="1"/>
      <c r="TXR76" s="1"/>
      <c r="TXS76" s="1"/>
      <c r="TXT76" s="1"/>
      <c r="TXU76" s="1"/>
      <c r="TXV76" s="1"/>
      <c r="TXW76" s="1"/>
      <c r="TXX76" s="1"/>
      <c r="TXY76" s="1"/>
      <c r="TXZ76" s="1"/>
      <c r="TYA76" s="1"/>
      <c r="TYB76" s="1"/>
      <c r="TYC76" s="1"/>
      <c r="TYD76" s="1"/>
      <c r="TYE76" s="1"/>
      <c r="TYF76" s="1"/>
      <c r="TYG76" s="1"/>
      <c r="TYH76" s="1"/>
      <c r="TYI76" s="1"/>
      <c r="TYJ76" s="1"/>
      <c r="TYK76" s="1"/>
      <c r="TYL76" s="1"/>
      <c r="TYM76" s="1"/>
      <c r="TYN76" s="1"/>
      <c r="TYO76" s="1"/>
      <c r="TYP76" s="1"/>
      <c r="TYQ76" s="1"/>
      <c r="TYR76" s="1"/>
      <c r="TYS76" s="1"/>
      <c r="TYT76" s="1"/>
      <c r="TYU76" s="1"/>
      <c r="TYV76" s="1"/>
      <c r="TYW76" s="1"/>
      <c r="TYX76" s="1"/>
      <c r="TYY76" s="1"/>
      <c r="TYZ76" s="1"/>
      <c r="TZA76" s="1"/>
      <c r="TZB76" s="1"/>
      <c r="TZC76" s="1"/>
      <c r="TZD76" s="1"/>
      <c r="TZE76" s="1"/>
      <c r="TZF76" s="1"/>
      <c r="TZG76" s="1"/>
      <c r="TZH76" s="1"/>
      <c r="TZI76" s="1"/>
      <c r="TZJ76" s="1"/>
      <c r="TZK76" s="1"/>
      <c r="TZL76" s="1"/>
      <c r="TZM76" s="1"/>
      <c r="TZN76" s="1"/>
      <c r="TZO76" s="1"/>
      <c r="TZP76" s="1"/>
      <c r="TZQ76" s="1"/>
      <c r="TZR76" s="1"/>
      <c r="TZS76" s="1"/>
      <c r="TZT76" s="1"/>
      <c r="TZU76" s="1"/>
      <c r="TZV76" s="1"/>
      <c r="TZW76" s="1"/>
      <c r="TZX76" s="1"/>
      <c r="TZY76" s="1"/>
      <c r="TZZ76" s="1"/>
      <c r="UAA76" s="1"/>
      <c r="UAB76" s="1"/>
      <c r="UAC76" s="1"/>
      <c r="UAD76" s="1"/>
      <c r="UAE76" s="1"/>
      <c r="UAF76" s="1"/>
      <c r="UAG76" s="1"/>
      <c r="UAH76" s="1"/>
      <c r="UAI76" s="1"/>
      <c r="UAJ76" s="1"/>
      <c r="UAK76" s="1"/>
      <c r="UAL76" s="1"/>
      <c r="UAM76" s="1"/>
      <c r="UAN76" s="1"/>
      <c r="UAO76" s="1"/>
      <c r="UAP76" s="1"/>
      <c r="UAQ76" s="1"/>
      <c r="UAR76" s="1"/>
      <c r="UAS76" s="1"/>
      <c r="UAT76" s="1"/>
      <c r="UAU76" s="1"/>
      <c r="UAV76" s="1"/>
      <c r="UAW76" s="1"/>
      <c r="UAX76" s="1"/>
      <c r="UAY76" s="1"/>
      <c r="UAZ76" s="1"/>
      <c r="UBA76" s="1"/>
      <c r="UBB76" s="1"/>
      <c r="UBC76" s="1"/>
      <c r="UBD76" s="1"/>
      <c r="UBE76" s="1"/>
      <c r="UBF76" s="1"/>
      <c r="UBG76" s="1"/>
      <c r="UBH76" s="1"/>
      <c r="UBI76" s="1"/>
      <c r="UBJ76" s="1"/>
      <c r="UBK76" s="1"/>
      <c r="UBL76" s="1"/>
      <c r="UBM76" s="1"/>
      <c r="UBN76" s="1"/>
      <c r="UBO76" s="1"/>
      <c r="UBP76" s="1"/>
      <c r="UBQ76" s="1"/>
      <c r="UBR76" s="1"/>
      <c r="UBS76" s="1"/>
      <c r="UBT76" s="1"/>
      <c r="UBU76" s="1"/>
      <c r="UBV76" s="1"/>
      <c r="UBW76" s="1"/>
      <c r="UBX76" s="1"/>
      <c r="UBY76" s="1"/>
      <c r="UBZ76" s="1"/>
      <c r="UCA76" s="1"/>
      <c r="UCB76" s="1"/>
      <c r="UCC76" s="1"/>
      <c r="UCD76" s="1"/>
      <c r="UCE76" s="1"/>
      <c r="UCF76" s="1"/>
      <c r="UCG76" s="1"/>
      <c r="UCH76" s="1"/>
      <c r="UCI76" s="1"/>
      <c r="UCJ76" s="1"/>
      <c r="UCK76" s="1"/>
      <c r="UCL76" s="1"/>
      <c r="UCM76" s="1"/>
      <c r="UCN76" s="1"/>
      <c r="UCO76" s="1"/>
      <c r="UCP76" s="1"/>
      <c r="UCQ76" s="1"/>
      <c r="UCR76" s="1"/>
      <c r="UCS76" s="1"/>
      <c r="UCT76" s="1"/>
      <c r="UCU76" s="1"/>
      <c r="UCV76" s="1"/>
      <c r="UCW76" s="1"/>
      <c r="UCX76" s="1"/>
      <c r="UCY76" s="1"/>
      <c r="UCZ76" s="1"/>
      <c r="UDA76" s="1"/>
      <c r="UDB76" s="1"/>
      <c r="UDC76" s="1"/>
      <c r="UDD76" s="1"/>
      <c r="UDE76" s="1"/>
      <c r="UDF76" s="1"/>
      <c r="UDG76" s="1"/>
      <c r="UDH76" s="1"/>
      <c r="UDI76" s="1"/>
      <c r="UDJ76" s="1"/>
      <c r="UDK76" s="1"/>
      <c r="UDL76" s="1"/>
      <c r="UDM76" s="1"/>
      <c r="UDN76" s="1"/>
      <c r="UDO76" s="1"/>
      <c r="UDP76" s="1"/>
      <c r="UDQ76" s="1"/>
      <c r="UDR76" s="1"/>
      <c r="UDS76" s="1"/>
      <c r="UDT76" s="1"/>
      <c r="UDU76" s="1"/>
      <c r="UDV76" s="1"/>
      <c r="UDW76" s="1"/>
      <c r="UDX76" s="1"/>
      <c r="UDY76" s="1"/>
      <c r="UDZ76" s="1"/>
      <c r="UEA76" s="1"/>
      <c r="UEB76" s="1"/>
      <c r="UEC76" s="1"/>
      <c r="UED76" s="1"/>
      <c r="UEE76" s="1"/>
      <c r="UEF76" s="1"/>
      <c r="UEG76" s="1"/>
      <c r="UEH76" s="1"/>
      <c r="UEI76" s="1"/>
      <c r="UEJ76" s="1"/>
      <c r="UEK76" s="1"/>
      <c r="UEL76" s="1"/>
      <c r="UEM76" s="1"/>
      <c r="UEN76" s="1"/>
      <c r="UEO76" s="1"/>
      <c r="UEP76" s="1"/>
      <c r="UEQ76" s="1"/>
      <c r="UER76" s="1"/>
      <c r="UES76" s="1"/>
      <c r="UET76" s="1"/>
      <c r="UEU76" s="1"/>
      <c r="UEV76" s="1"/>
      <c r="UEW76" s="1"/>
      <c r="UEX76" s="1"/>
      <c r="UEY76" s="1"/>
      <c r="UEZ76" s="1"/>
      <c r="UFA76" s="1"/>
      <c r="UFB76" s="1"/>
      <c r="UFC76" s="1"/>
      <c r="UFD76" s="1"/>
      <c r="UFE76" s="1"/>
      <c r="UFF76" s="1"/>
      <c r="UFG76" s="1"/>
      <c r="UFH76" s="1"/>
      <c r="UFI76" s="1"/>
      <c r="UFJ76" s="1"/>
      <c r="UFK76" s="1"/>
      <c r="UFL76" s="1"/>
      <c r="UFM76" s="1"/>
      <c r="UFN76" s="1"/>
      <c r="UFO76" s="1"/>
      <c r="UFP76" s="1"/>
      <c r="UFQ76" s="1"/>
      <c r="UFR76" s="1"/>
      <c r="UFS76" s="1"/>
      <c r="UFT76" s="1"/>
      <c r="UFU76" s="1"/>
      <c r="UFV76" s="1"/>
      <c r="UFW76" s="1"/>
      <c r="UFX76" s="1"/>
      <c r="UFY76" s="1"/>
      <c r="UFZ76" s="1"/>
      <c r="UGA76" s="1"/>
      <c r="UGB76" s="1"/>
      <c r="UGC76" s="1"/>
      <c r="UGD76" s="1"/>
      <c r="UGE76" s="1"/>
      <c r="UGF76" s="1"/>
      <c r="UGG76" s="1"/>
      <c r="UGH76" s="1"/>
      <c r="UGI76" s="1"/>
      <c r="UGJ76" s="1"/>
      <c r="UGK76" s="1"/>
      <c r="UGL76" s="1"/>
      <c r="UGM76" s="1"/>
      <c r="UGN76" s="1"/>
      <c r="UGO76" s="1"/>
      <c r="UGP76" s="1"/>
      <c r="UGQ76" s="1"/>
      <c r="UGR76" s="1"/>
      <c r="UGS76" s="1"/>
      <c r="UGT76" s="1"/>
      <c r="UGU76" s="1"/>
      <c r="UGV76" s="1"/>
      <c r="UGW76" s="1"/>
      <c r="UGX76" s="1"/>
      <c r="UGY76" s="1"/>
      <c r="UGZ76" s="1"/>
      <c r="UHA76" s="1"/>
      <c r="UHB76" s="1"/>
      <c r="UHC76" s="1"/>
      <c r="UHD76" s="1"/>
      <c r="UHE76" s="1"/>
      <c r="UHF76" s="1"/>
      <c r="UHG76" s="1"/>
      <c r="UHH76" s="1"/>
      <c r="UHI76" s="1"/>
      <c r="UHJ76" s="1"/>
      <c r="UHK76" s="1"/>
      <c r="UHL76" s="1"/>
      <c r="UHM76" s="1"/>
      <c r="UHN76" s="1"/>
      <c r="UHO76" s="1"/>
      <c r="UHP76" s="1"/>
      <c r="UHQ76" s="1"/>
      <c r="UHR76" s="1"/>
      <c r="UHS76" s="1"/>
      <c r="UHT76" s="1"/>
      <c r="UHU76" s="1"/>
      <c r="UHV76" s="1"/>
      <c r="UHW76" s="1"/>
      <c r="UHX76" s="1"/>
      <c r="UHY76" s="1"/>
      <c r="UHZ76" s="1"/>
      <c r="UIA76" s="1"/>
      <c r="UIB76" s="1"/>
      <c r="UIC76" s="1"/>
      <c r="UID76" s="1"/>
      <c r="UIE76" s="1"/>
      <c r="UIF76" s="1"/>
      <c r="UIG76" s="1"/>
      <c r="UIH76" s="1"/>
      <c r="UII76" s="1"/>
      <c r="UIJ76" s="1"/>
      <c r="UIK76" s="1"/>
      <c r="UIL76" s="1"/>
      <c r="UIM76" s="1"/>
      <c r="UIN76" s="1"/>
      <c r="UIO76" s="1"/>
      <c r="UIP76" s="1"/>
      <c r="UIQ76" s="1"/>
      <c r="UIR76" s="1"/>
      <c r="UIS76" s="1"/>
      <c r="UIT76" s="1"/>
      <c r="UIU76" s="1"/>
      <c r="UIV76" s="1"/>
      <c r="UIW76" s="1"/>
      <c r="UIX76" s="1"/>
      <c r="UIY76" s="1"/>
      <c r="UIZ76" s="1"/>
      <c r="UJA76" s="1"/>
      <c r="UJB76" s="1"/>
      <c r="UJC76" s="1"/>
      <c r="UJD76" s="1"/>
      <c r="UJE76" s="1"/>
      <c r="UJF76" s="1"/>
      <c r="UJG76" s="1"/>
      <c r="UJH76" s="1"/>
      <c r="UJI76" s="1"/>
      <c r="UJJ76" s="1"/>
      <c r="UJK76" s="1"/>
      <c r="UJL76" s="1"/>
      <c r="UJM76" s="1"/>
      <c r="UJN76" s="1"/>
      <c r="UJO76" s="1"/>
      <c r="UJP76" s="1"/>
      <c r="UJQ76" s="1"/>
      <c r="UJR76" s="1"/>
      <c r="UJS76" s="1"/>
      <c r="UJT76" s="1"/>
      <c r="UJU76" s="1"/>
      <c r="UJV76" s="1"/>
      <c r="UJW76" s="1"/>
      <c r="UJX76" s="1"/>
      <c r="UJY76" s="1"/>
      <c r="UJZ76" s="1"/>
      <c r="UKA76" s="1"/>
      <c r="UKB76" s="1"/>
      <c r="UKC76" s="1"/>
      <c r="UKD76" s="1"/>
      <c r="UKE76" s="1"/>
      <c r="UKF76" s="1"/>
      <c r="UKG76" s="1"/>
      <c r="UKH76" s="1"/>
      <c r="UKI76" s="1"/>
      <c r="UKJ76" s="1"/>
      <c r="UKK76" s="1"/>
      <c r="UKL76" s="1"/>
      <c r="UKM76" s="1"/>
      <c r="UKN76" s="1"/>
      <c r="UKO76" s="1"/>
      <c r="UKP76" s="1"/>
      <c r="UKQ76" s="1"/>
      <c r="UKR76" s="1"/>
      <c r="UKS76" s="1"/>
      <c r="UKT76" s="1"/>
      <c r="UKU76" s="1"/>
      <c r="UKV76" s="1"/>
      <c r="UKW76" s="1"/>
      <c r="UKX76" s="1"/>
      <c r="UKY76" s="1"/>
      <c r="UKZ76" s="1"/>
      <c r="ULA76" s="1"/>
      <c r="ULB76" s="1"/>
      <c r="ULC76" s="1"/>
      <c r="ULD76" s="1"/>
      <c r="ULE76" s="1"/>
      <c r="ULF76" s="1"/>
      <c r="ULG76" s="1"/>
      <c r="ULH76" s="1"/>
      <c r="ULI76" s="1"/>
      <c r="ULJ76" s="1"/>
      <c r="ULK76" s="1"/>
      <c r="ULL76" s="1"/>
      <c r="ULM76" s="1"/>
      <c r="ULN76" s="1"/>
      <c r="ULO76" s="1"/>
      <c r="ULP76" s="1"/>
      <c r="ULQ76" s="1"/>
      <c r="ULR76" s="1"/>
      <c r="ULS76" s="1"/>
      <c r="ULT76" s="1"/>
      <c r="ULU76" s="1"/>
      <c r="ULV76" s="1"/>
      <c r="ULW76" s="1"/>
      <c r="ULX76" s="1"/>
      <c r="ULY76" s="1"/>
      <c r="ULZ76" s="1"/>
      <c r="UMA76" s="1"/>
      <c r="UMB76" s="1"/>
      <c r="UMC76" s="1"/>
      <c r="UMD76" s="1"/>
      <c r="UME76" s="1"/>
      <c r="UMF76" s="1"/>
      <c r="UMG76" s="1"/>
      <c r="UMH76" s="1"/>
      <c r="UMI76" s="1"/>
      <c r="UMJ76" s="1"/>
      <c r="UMK76" s="1"/>
      <c r="UML76" s="1"/>
      <c r="UMM76" s="1"/>
      <c r="UMN76" s="1"/>
      <c r="UMO76" s="1"/>
      <c r="UMP76" s="1"/>
      <c r="UMQ76" s="1"/>
      <c r="UMR76" s="1"/>
      <c r="UMS76" s="1"/>
      <c r="UMT76" s="1"/>
      <c r="UMU76" s="1"/>
      <c r="UMV76" s="1"/>
      <c r="UMW76" s="1"/>
      <c r="UMX76" s="1"/>
      <c r="UMY76" s="1"/>
      <c r="UMZ76" s="1"/>
      <c r="UNA76" s="1"/>
      <c r="UNB76" s="1"/>
      <c r="UNC76" s="1"/>
      <c r="UND76" s="1"/>
      <c r="UNE76" s="1"/>
      <c r="UNF76" s="1"/>
      <c r="UNG76" s="1"/>
      <c r="UNH76" s="1"/>
      <c r="UNI76" s="1"/>
      <c r="UNJ76" s="1"/>
      <c r="UNK76" s="1"/>
      <c r="UNL76" s="1"/>
      <c r="UNM76" s="1"/>
      <c r="UNN76" s="1"/>
      <c r="UNO76" s="1"/>
      <c r="UNP76" s="1"/>
      <c r="UNQ76" s="1"/>
      <c r="UNR76" s="1"/>
      <c r="UNS76" s="1"/>
      <c r="UNT76" s="1"/>
      <c r="UNU76" s="1"/>
      <c r="UNV76" s="1"/>
      <c r="UNW76" s="1"/>
      <c r="UNX76" s="1"/>
      <c r="UNY76" s="1"/>
      <c r="UNZ76" s="1"/>
      <c r="UOA76" s="1"/>
      <c r="UOB76" s="1"/>
      <c r="UOC76" s="1"/>
      <c r="UOD76" s="1"/>
      <c r="UOE76" s="1"/>
      <c r="UOF76" s="1"/>
      <c r="UOG76" s="1"/>
      <c r="UOH76" s="1"/>
      <c r="UOI76" s="1"/>
      <c r="UOJ76" s="1"/>
      <c r="UOK76" s="1"/>
      <c r="UOL76" s="1"/>
      <c r="UOM76" s="1"/>
      <c r="UON76" s="1"/>
      <c r="UOO76" s="1"/>
      <c r="UOP76" s="1"/>
      <c r="UOQ76" s="1"/>
      <c r="UOR76" s="1"/>
      <c r="UOS76" s="1"/>
      <c r="UOT76" s="1"/>
      <c r="UOU76" s="1"/>
      <c r="UOV76" s="1"/>
      <c r="UOW76" s="1"/>
      <c r="UOX76" s="1"/>
      <c r="UOY76" s="1"/>
      <c r="UOZ76" s="1"/>
      <c r="UPA76" s="1"/>
      <c r="UPB76" s="1"/>
      <c r="UPC76" s="1"/>
      <c r="UPD76" s="1"/>
      <c r="UPE76" s="1"/>
      <c r="UPF76" s="1"/>
      <c r="UPG76" s="1"/>
      <c r="UPH76" s="1"/>
      <c r="UPI76" s="1"/>
      <c r="UPJ76" s="1"/>
      <c r="UPK76" s="1"/>
      <c r="UPL76" s="1"/>
      <c r="UPM76" s="1"/>
      <c r="UPN76" s="1"/>
      <c r="UPO76" s="1"/>
      <c r="UPP76" s="1"/>
      <c r="UPQ76" s="1"/>
      <c r="UPR76" s="1"/>
      <c r="UPS76" s="1"/>
      <c r="UPT76" s="1"/>
      <c r="UPU76" s="1"/>
      <c r="UPV76" s="1"/>
      <c r="UPW76" s="1"/>
      <c r="UPX76" s="1"/>
      <c r="UPY76" s="1"/>
      <c r="UPZ76" s="1"/>
      <c r="UQA76" s="1"/>
      <c r="UQB76" s="1"/>
      <c r="UQC76" s="1"/>
      <c r="UQD76" s="1"/>
      <c r="UQE76" s="1"/>
      <c r="UQF76" s="1"/>
      <c r="UQG76" s="1"/>
      <c r="UQH76" s="1"/>
      <c r="UQI76" s="1"/>
      <c r="UQJ76" s="1"/>
      <c r="UQK76" s="1"/>
      <c r="UQL76" s="1"/>
      <c r="UQM76" s="1"/>
      <c r="UQN76" s="1"/>
      <c r="UQO76" s="1"/>
      <c r="UQP76" s="1"/>
      <c r="UQQ76" s="1"/>
      <c r="UQR76" s="1"/>
      <c r="UQS76" s="1"/>
      <c r="UQT76" s="1"/>
      <c r="UQU76" s="1"/>
      <c r="UQV76" s="1"/>
      <c r="UQW76" s="1"/>
      <c r="UQX76" s="1"/>
      <c r="UQY76" s="1"/>
      <c r="UQZ76" s="1"/>
      <c r="URA76" s="1"/>
      <c r="URB76" s="1"/>
      <c r="URC76" s="1"/>
      <c r="URD76" s="1"/>
      <c r="URE76" s="1"/>
      <c r="URF76" s="1"/>
      <c r="URG76" s="1"/>
      <c r="URH76" s="1"/>
      <c r="URI76" s="1"/>
      <c r="URJ76" s="1"/>
      <c r="URK76" s="1"/>
      <c r="URL76" s="1"/>
      <c r="URM76" s="1"/>
      <c r="URN76" s="1"/>
      <c r="URO76" s="1"/>
      <c r="URP76" s="1"/>
      <c r="URQ76" s="1"/>
      <c r="URR76" s="1"/>
      <c r="URS76" s="1"/>
      <c r="URT76" s="1"/>
      <c r="URU76" s="1"/>
      <c r="URV76" s="1"/>
      <c r="URW76" s="1"/>
      <c r="URX76" s="1"/>
      <c r="URY76" s="1"/>
      <c r="URZ76" s="1"/>
      <c r="USA76" s="1"/>
      <c r="USB76" s="1"/>
      <c r="USC76" s="1"/>
      <c r="USD76" s="1"/>
      <c r="USE76" s="1"/>
      <c r="USF76" s="1"/>
      <c r="USG76" s="1"/>
      <c r="USH76" s="1"/>
      <c r="USI76" s="1"/>
      <c r="USJ76" s="1"/>
      <c r="USK76" s="1"/>
      <c r="USL76" s="1"/>
      <c r="USM76" s="1"/>
      <c r="USN76" s="1"/>
      <c r="USO76" s="1"/>
      <c r="USP76" s="1"/>
      <c r="USQ76" s="1"/>
      <c r="USR76" s="1"/>
      <c r="USS76" s="1"/>
      <c r="UST76" s="1"/>
      <c r="USU76" s="1"/>
      <c r="USV76" s="1"/>
      <c r="USW76" s="1"/>
      <c r="USX76" s="1"/>
      <c r="USY76" s="1"/>
      <c r="USZ76" s="1"/>
      <c r="UTA76" s="1"/>
      <c r="UTB76" s="1"/>
      <c r="UTC76" s="1"/>
      <c r="UTD76" s="1"/>
      <c r="UTE76" s="1"/>
      <c r="UTF76" s="1"/>
      <c r="UTG76" s="1"/>
      <c r="UTH76" s="1"/>
      <c r="UTI76" s="1"/>
      <c r="UTJ76" s="1"/>
      <c r="UTK76" s="1"/>
      <c r="UTL76" s="1"/>
      <c r="UTM76" s="1"/>
      <c r="UTN76" s="1"/>
      <c r="UTO76" s="1"/>
      <c r="UTP76" s="1"/>
      <c r="UTQ76" s="1"/>
      <c r="UTR76" s="1"/>
      <c r="UTS76" s="1"/>
      <c r="UTT76" s="1"/>
      <c r="UTU76" s="1"/>
      <c r="UTV76" s="1"/>
      <c r="UTW76" s="1"/>
      <c r="UTX76" s="1"/>
      <c r="UTY76" s="1"/>
      <c r="UTZ76" s="1"/>
      <c r="UUA76" s="1"/>
      <c r="UUB76" s="1"/>
      <c r="UUC76" s="1"/>
      <c r="UUD76" s="1"/>
      <c r="UUE76" s="1"/>
      <c r="UUF76" s="1"/>
      <c r="UUG76" s="1"/>
      <c r="UUH76" s="1"/>
      <c r="UUI76" s="1"/>
      <c r="UUJ76" s="1"/>
      <c r="UUK76" s="1"/>
      <c r="UUL76" s="1"/>
      <c r="UUM76" s="1"/>
      <c r="UUN76" s="1"/>
      <c r="UUO76" s="1"/>
      <c r="UUP76" s="1"/>
      <c r="UUQ76" s="1"/>
      <c r="UUR76" s="1"/>
      <c r="UUS76" s="1"/>
      <c r="UUT76" s="1"/>
      <c r="UUU76" s="1"/>
      <c r="UUV76" s="1"/>
      <c r="UUW76" s="1"/>
      <c r="UUX76" s="1"/>
      <c r="UUY76" s="1"/>
      <c r="UUZ76" s="1"/>
      <c r="UVA76" s="1"/>
      <c r="UVB76" s="1"/>
      <c r="UVC76" s="1"/>
      <c r="UVD76" s="1"/>
      <c r="UVE76" s="1"/>
      <c r="UVF76" s="1"/>
      <c r="UVG76" s="1"/>
      <c r="UVH76" s="1"/>
      <c r="UVI76" s="1"/>
      <c r="UVJ76" s="1"/>
      <c r="UVK76" s="1"/>
      <c r="UVL76" s="1"/>
      <c r="UVM76" s="1"/>
      <c r="UVN76" s="1"/>
      <c r="UVO76" s="1"/>
      <c r="UVP76" s="1"/>
      <c r="UVQ76" s="1"/>
      <c r="UVR76" s="1"/>
      <c r="UVS76" s="1"/>
      <c r="UVT76" s="1"/>
      <c r="UVU76" s="1"/>
      <c r="UVV76" s="1"/>
      <c r="UVW76" s="1"/>
      <c r="UVX76" s="1"/>
      <c r="UVY76" s="1"/>
      <c r="UVZ76" s="1"/>
      <c r="UWA76" s="1"/>
      <c r="UWB76" s="1"/>
      <c r="UWC76" s="1"/>
      <c r="UWD76" s="1"/>
      <c r="UWE76" s="1"/>
      <c r="UWF76" s="1"/>
      <c r="UWG76" s="1"/>
      <c r="UWH76" s="1"/>
      <c r="UWI76" s="1"/>
      <c r="UWJ76" s="1"/>
      <c r="UWK76" s="1"/>
      <c r="UWL76" s="1"/>
      <c r="UWM76" s="1"/>
      <c r="UWN76" s="1"/>
      <c r="UWO76" s="1"/>
      <c r="UWP76" s="1"/>
      <c r="UWQ76" s="1"/>
      <c r="UWR76" s="1"/>
      <c r="UWS76" s="1"/>
      <c r="UWT76" s="1"/>
      <c r="UWU76" s="1"/>
      <c r="UWV76" s="1"/>
      <c r="UWW76" s="1"/>
      <c r="UWX76" s="1"/>
      <c r="UWY76" s="1"/>
      <c r="UWZ76" s="1"/>
      <c r="UXA76" s="1"/>
      <c r="UXB76" s="1"/>
      <c r="UXC76" s="1"/>
      <c r="UXD76" s="1"/>
      <c r="UXE76" s="1"/>
      <c r="UXF76" s="1"/>
      <c r="UXG76" s="1"/>
      <c r="UXH76" s="1"/>
      <c r="UXI76" s="1"/>
      <c r="UXJ76" s="1"/>
      <c r="UXK76" s="1"/>
      <c r="UXL76" s="1"/>
      <c r="UXM76" s="1"/>
      <c r="UXN76" s="1"/>
      <c r="UXO76" s="1"/>
      <c r="UXP76" s="1"/>
      <c r="UXQ76" s="1"/>
      <c r="UXR76" s="1"/>
      <c r="UXS76" s="1"/>
      <c r="UXT76" s="1"/>
      <c r="UXU76" s="1"/>
      <c r="UXV76" s="1"/>
      <c r="UXW76" s="1"/>
      <c r="UXX76" s="1"/>
      <c r="UXY76" s="1"/>
      <c r="UXZ76" s="1"/>
      <c r="UYA76" s="1"/>
      <c r="UYB76" s="1"/>
      <c r="UYC76" s="1"/>
      <c r="UYD76" s="1"/>
      <c r="UYE76" s="1"/>
      <c r="UYF76" s="1"/>
      <c r="UYG76" s="1"/>
      <c r="UYH76" s="1"/>
      <c r="UYI76" s="1"/>
      <c r="UYJ76" s="1"/>
      <c r="UYK76" s="1"/>
      <c r="UYL76" s="1"/>
      <c r="UYM76" s="1"/>
      <c r="UYN76" s="1"/>
      <c r="UYO76" s="1"/>
      <c r="UYP76" s="1"/>
      <c r="UYQ76" s="1"/>
      <c r="UYR76" s="1"/>
      <c r="UYS76" s="1"/>
      <c r="UYT76" s="1"/>
      <c r="UYU76" s="1"/>
      <c r="UYV76" s="1"/>
      <c r="UYW76" s="1"/>
      <c r="UYX76" s="1"/>
      <c r="UYY76" s="1"/>
      <c r="UYZ76" s="1"/>
      <c r="UZA76" s="1"/>
      <c r="UZB76" s="1"/>
      <c r="UZC76" s="1"/>
      <c r="UZD76" s="1"/>
      <c r="UZE76" s="1"/>
      <c r="UZF76" s="1"/>
      <c r="UZG76" s="1"/>
      <c r="UZH76" s="1"/>
      <c r="UZI76" s="1"/>
      <c r="UZJ76" s="1"/>
      <c r="UZK76" s="1"/>
      <c r="UZL76" s="1"/>
      <c r="UZM76" s="1"/>
      <c r="UZN76" s="1"/>
      <c r="UZO76" s="1"/>
      <c r="UZP76" s="1"/>
      <c r="UZQ76" s="1"/>
      <c r="UZR76" s="1"/>
      <c r="UZS76" s="1"/>
      <c r="UZT76" s="1"/>
      <c r="UZU76" s="1"/>
      <c r="UZV76" s="1"/>
      <c r="UZW76" s="1"/>
      <c r="UZX76" s="1"/>
      <c r="UZY76" s="1"/>
      <c r="UZZ76" s="1"/>
      <c r="VAA76" s="1"/>
      <c r="VAB76" s="1"/>
      <c r="VAC76" s="1"/>
      <c r="VAD76" s="1"/>
      <c r="VAE76" s="1"/>
      <c r="VAF76" s="1"/>
      <c r="VAG76" s="1"/>
      <c r="VAH76" s="1"/>
      <c r="VAI76" s="1"/>
      <c r="VAJ76" s="1"/>
      <c r="VAK76" s="1"/>
      <c r="VAL76" s="1"/>
      <c r="VAM76" s="1"/>
      <c r="VAN76" s="1"/>
      <c r="VAO76" s="1"/>
      <c r="VAP76" s="1"/>
      <c r="VAQ76" s="1"/>
      <c r="VAR76" s="1"/>
      <c r="VAS76" s="1"/>
      <c r="VAT76" s="1"/>
      <c r="VAU76" s="1"/>
      <c r="VAV76" s="1"/>
      <c r="VAW76" s="1"/>
      <c r="VAX76" s="1"/>
      <c r="VAY76" s="1"/>
      <c r="VAZ76" s="1"/>
      <c r="VBA76" s="1"/>
      <c r="VBB76" s="1"/>
      <c r="VBC76" s="1"/>
      <c r="VBD76" s="1"/>
      <c r="VBE76" s="1"/>
      <c r="VBF76" s="1"/>
      <c r="VBG76" s="1"/>
      <c r="VBH76" s="1"/>
      <c r="VBI76" s="1"/>
      <c r="VBJ76" s="1"/>
      <c r="VBK76" s="1"/>
      <c r="VBL76" s="1"/>
      <c r="VBM76" s="1"/>
      <c r="VBN76" s="1"/>
      <c r="VBO76" s="1"/>
      <c r="VBP76" s="1"/>
      <c r="VBQ76" s="1"/>
      <c r="VBR76" s="1"/>
      <c r="VBS76" s="1"/>
      <c r="VBT76" s="1"/>
      <c r="VBU76" s="1"/>
      <c r="VBV76" s="1"/>
      <c r="VBW76" s="1"/>
      <c r="VBX76" s="1"/>
      <c r="VBY76" s="1"/>
      <c r="VBZ76" s="1"/>
      <c r="VCA76" s="1"/>
      <c r="VCB76" s="1"/>
      <c r="VCC76" s="1"/>
      <c r="VCD76" s="1"/>
      <c r="VCE76" s="1"/>
      <c r="VCF76" s="1"/>
      <c r="VCG76" s="1"/>
      <c r="VCH76" s="1"/>
      <c r="VCI76" s="1"/>
      <c r="VCJ76" s="1"/>
      <c r="VCK76" s="1"/>
      <c r="VCL76" s="1"/>
      <c r="VCM76" s="1"/>
      <c r="VCN76" s="1"/>
      <c r="VCO76" s="1"/>
      <c r="VCP76" s="1"/>
      <c r="VCQ76" s="1"/>
      <c r="VCR76" s="1"/>
      <c r="VCS76" s="1"/>
      <c r="VCT76" s="1"/>
      <c r="VCU76" s="1"/>
      <c r="VCV76" s="1"/>
      <c r="VCW76" s="1"/>
      <c r="VCX76" s="1"/>
      <c r="VCY76" s="1"/>
      <c r="VCZ76" s="1"/>
      <c r="VDA76" s="1"/>
      <c r="VDB76" s="1"/>
      <c r="VDC76" s="1"/>
      <c r="VDD76" s="1"/>
      <c r="VDE76" s="1"/>
      <c r="VDF76" s="1"/>
      <c r="VDG76" s="1"/>
      <c r="VDH76" s="1"/>
      <c r="VDI76" s="1"/>
      <c r="VDJ76" s="1"/>
      <c r="VDK76" s="1"/>
      <c r="VDL76" s="1"/>
      <c r="VDM76" s="1"/>
      <c r="VDN76" s="1"/>
      <c r="VDO76" s="1"/>
      <c r="VDP76" s="1"/>
      <c r="VDQ76" s="1"/>
      <c r="VDR76" s="1"/>
      <c r="VDS76" s="1"/>
      <c r="VDT76" s="1"/>
      <c r="VDU76" s="1"/>
      <c r="VDV76" s="1"/>
      <c r="VDW76" s="1"/>
      <c r="VDX76" s="1"/>
      <c r="VDY76" s="1"/>
      <c r="VDZ76" s="1"/>
      <c r="VEA76" s="1"/>
      <c r="VEB76" s="1"/>
      <c r="VEC76" s="1"/>
      <c r="VED76" s="1"/>
      <c r="VEE76" s="1"/>
      <c r="VEF76" s="1"/>
      <c r="VEG76" s="1"/>
      <c r="VEH76" s="1"/>
      <c r="VEI76" s="1"/>
      <c r="VEJ76" s="1"/>
      <c r="VEK76" s="1"/>
      <c r="VEL76" s="1"/>
      <c r="VEM76" s="1"/>
      <c r="VEN76" s="1"/>
      <c r="VEO76" s="1"/>
      <c r="VEP76" s="1"/>
      <c r="VEQ76" s="1"/>
      <c r="VER76" s="1"/>
      <c r="VES76" s="1"/>
      <c r="VET76" s="1"/>
      <c r="VEU76" s="1"/>
      <c r="VEV76" s="1"/>
      <c r="VEW76" s="1"/>
      <c r="VEX76" s="1"/>
      <c r="VEY76" s="1"/>
      <c r="VEZ76" s="1"/>
      <c r="VFA76" s="1"/>
      <c r="VFB76" s="1"/>
      <c r="VFC76" s="1"/>
      <c r="VFD76" s="1"/>
      <c r="VFE76" s="1"/>
      <c r="VFF76" s="1"/>
      <c r="VFG76" s="1"/>
      <c r="VFH76" s="1"/>
      <c r="VFI76" s="1"/>
      <c r="VFJ76" s="1"/>
      <c r="VFK76" s="1"/>
      <c r="VFL76" s="1"/>
      <c r="VFM76" s="1"/>
      <c r="VFN76" s="1"/>
      <c r="VFO76" s="1"/>
      <c r="VFP76" s="1"/>
      <c r="VFQ76" s="1"/>
      <c r="VFR76" s="1"/>
      <c r="VFS76" s="1"/>
      <c r="VFT76" s="1"/>
      <c r="VFU76" s="1"/>
      <c r="VFV76" s="1"/>
      <c r="VFW76" s="1"/>
      <c r="VFX76" s="1"/>
      <c r="VFY76" s="1"/>
      <c r="VFZ76" s="1"/>
      <c r="VGA76" s="1"/>
      <c r="VGB76" s="1"/>
      <c r="VGC76" s="1"/>
      <c r="VGD76" s="1"/>
      <c r="VGE76" s="1"/>
      <c r="VGF76" s="1"/>
      <c r="VGG76" s="1"/>
      <c r="VGH76" s="1"/>
      <c r="VGI76" s="1"/>
      <c r="VGJ76" s="1"/>
      <c r="VGK76" s="1"/>
      <c r="VGL76" s="1"/>
      <c r="VGM76" s="1"/>
      <c r="VGN76" s="1"/>
      <c r="VGO76" s="1"/>
      <c r="VGP76" s="1"/>
      <c r="VGQ76" s="1"/>
      <c r="VGR76" s="1"/>
      <c r="VGS76" s="1"/>
      <c r="VGT76" s="1"/>
      <c r="VGU76" s="1"/>
      <c r="VGV76" s="1"/>
      <c r="VGW76" s="1"/>
      <c r="VGX76" s="1"/>
      <c r="VGY76" s="1"/>
      <c r="VGZ76" s="1"/>
      <c r="VHA76" s="1"/>
      <c r="VHB76" s="1"/>
      <c r="VHC76" s="1"/>
      <c r="VHD76" s="1"/>
      <c r="VHE76" s="1"/>
      <c r="VHF76" s="1"/>
      <c r="VHG76" s="1"/>
      <c r="VHH76" s="1"/>
      <c r="VHI76" s="1"/>
      <c r="VHJ76" s="1"/>
      <c r="VHK76" s="1"/>
      <c r="VHL76" s="1"/>
      <c r="VHM76" s="1"/>
      <c r="VHN76" s="1"/>
      <c r="VHO76" s="1"/>
      <c r="VHP76" s="1"/>
      <c r="VHQ76" s="1"/>
      <c r="VHR76" s="1"/>
      <c r="VHS76" s="1"/>
      <c r="VHT76" s="1"/>
      <c r="VHU76" s="1"/>
      <c r="VHV76" s="1"/>
      <c r="VHW76" s="1"/>
      <c r="VHX76" s="1"/>
      <c r="VHY76" s="1"/>
      <c r="VHZ76" s="1"/>
      <c r="VIA76" s="1"/>
      <c r="VIB76" s="1"/>
      <c r="VIC76" s="1"/>
      <c r="VID76" s="1"/>
      <c r="VIE76" s="1"/>
      <c r="VIF76" s="1"/>
      <c r="VIG76" s="1"/>
      <c r="VIH76" s="1"/>
      <c r="VII76" s="1"/>
      <c r="VIJ76" s="1"/>
      <c r="VIK76" s="1"/>
      <c r="VIL76" s="1"/>
      <c r="VIM76" s="1"/>
      <c r="VIN76" s="1"/>
      <c r="VIO76" s="1"/>
      <c r="VIP76" s="1"/>
      <c r="VIQ76" s="1"/>
      <c r="VIR76" s="1"/>
      <c r="VIS76" s="1"/>
      <c r="VIT76" s="1"/>
      <c r="VIU76" s="1"/>
      <c r="VIV76" s="1"/>
      <c r="VIW76" s="1"/>
      <c r="VIX76" s="1"/>
      <c r="VIY76" s="1"/>
      <c r="VIZ76" s="1"/>
      <c r="VJA76" s="1"/>
      <c r="VJB76" s="1"/>
      <c r="VJC76" s="1"/>
      <c r="VJD76" s="1"/>
      <c r="VJE76" s="1"/>
      <c r="VJF76" s="1"/>
      <c r="VJG76" s="1"/>
      <c r="VJH76" s="1"/>
      <c r="VJI76" s="1"/>
      <c r="VJJ76" s="1"/>
      <c r="VJK76" s="1"/>
      <c r="VJL76" s="1"/>
      <c r="VJM76" s="1"/>
      <c r="VJN76" s="1"/>
      <c r="VJO76" s="1"/>
      <c r="VJP76" s="1"/>
      <c r="VJQ76" s="1"/>
      <c r="VJR76" s="1"/>
      <c r="VJS76" s="1"/>
      <c r="VJT76" s="1"/>
      <c r="VJU76" s="1"/>
      <c r="VJV76" s="1"/>
      <c r="VJW76" s="1"/>
      <c r="VJX76" s="1"/>
      <c r="VJY76" s="1"/>
      <c r="VJZ76" s="1"/>
      <c r="VKA76" s="1"/>
      <c r="VKB76" s="1"/>
      <c r="VKC76" s="1"/>
      <c r="VKD76" s="1"/>
      <c r="VKE76" s="1"/>
      <c r="VKF76" s="1"/>
      <c r="VKG76" s="1"/>
      <c r="VKH76" s="1"/>
      <c r="VKI76" s="1"/>
      <c r="VKJ76" s="1"/>
      <c r="VKK76" s="1"/>
      <c r="VKL76" s="1"/>
      <c r="VKM76" s="1"/>
      <c r="VKN76" s="1"/>
      <c r="VKO76" s="1"/>
      <c r="VKP76" s="1"/>
      <c r="VKQ76" s="1"/>
      <c r="VKR76" s="1"/>
      <c r="VKS76" s="1"/>
      <c r="VKT76" s="1"/>
      <c r="VKU76" s="1"/>
      <c r="VKV76" s="1"/>
      <c r="VKW76" s="1"/>
      <c r="VKX76" s="1"/>
      <c r="VKY76" s="1"/>
      <c r="VKZ76" s="1"/>
      <c r="VLA76" s="1"/>
      <c r="VLB76" s="1"/>
      <c r="VLC76" s="1"/>
      <c r="VLD76" s="1"/>
      <c r="VLE76" s="1"/>
      <c r="VLF76" s="1"/>
      <c r="VLG76" s="1"/>
      <c r="VLH76" s="1"/>
      <c r="VLI76" s="1"/>
      <c r="VLJ76" s="1"/>
      <c r="VLK76" s="1"/>
      <c r="VLL76" s="1"/>
      <c r="VLM76" s="1"/>
      <c r="VLN76" s="1"/>
      <c r="VLO76" s="1"/>
      <c r="VLP76" s="1"/>
      <c r="VLQ76" s="1"/>
      <c r="VLR76" s="1"/>
      <c r="VLS76" s="1"/>
      <c r="VLT76" s="1"/>
      <c r="VLU76" s="1"/>
      <c r="VLV76" s="1"/>
      <c r="VLW76" s="1"/>
      <c r="VLX76" s="1"/>
      <c r="VLY76" s="1"/>
      <c r="VLZ76" s="1"/>
      <c r="VMA76" s="1"/>
      <c r="VMB76" s="1"/>
      <c r="VMC76" s="1"/>
      <c r="VMD76" s="1"/>
      <c r="VME76" s="1"/>
      <c r="VMF76" s="1"/>
      <c r="VMG76" s="1"/>
      <c r="VMH76" s="1"/>
      <c r="VMI76" s="1"/>
      <c r="VMJ76" s="1"/>
      <c r="VMK76" s="1"/>
      <c r="VML76" s="1"/>
      <c r="VMM76" s="1"/>
      <c r="VMN76" s="1"/>
      <c r="VMO76" s="1"/>
      <c r="VMP76" s="1"/>
      <c r="VMQ76" s="1"/>
      <c r="VMR76" s="1"/>
      <c r="VMS76" s="1"/>
      <c r="VMT76" s="1"/>
      <c r="VMU76" s="1"/>
      <c r="VMV76" s="1"/>
      <c r="VMW76" s="1"/>
      <c r="VMX76" s="1"/>
      <c r="VMY76" s="1"/>
      <c r="VMZ76" s="1"/>
      <c r="VNA76" s="1"/>
      <c r="VNB76" s="1"/>
      <c r="VNC76" s="1"/>
      <c r="VND76" s="1"/>
      <c r="VNE76" s="1"/>
      <c r="VNF76" s="1"/>
      <c r="VNG76" s="1"/>
      <c r="VNH76" s="1"/>
      <c r="VNI76" s="1"/>
      <c r="VNJ76" s="1"/>
      <c r="VNK76" s="1"/>
      <c r="VNL76" s="1"/>
      <c r="VNM76" s="1"/>
      <c r="VNN76" s="1"/>
      <c r="VNO76" s="1"/>
      <c r="VNP76" s="1"/>
      <c r="VNQ76" s="1"/>
      <c r="VNR76" s="1"/>
      <c r="VNS76" s="1"/>
      <c r="VNT76" s="1"/>
      <c r="VNU76" s="1"/>
      <c r="VNV76" s="1"/>
      <c r="VNW76" s="1"/>
      <c r="VNX76" s="1"/>
      <c r="VNY76" s="1"/>
      <c r="VNZ76" s="1"/>
      <c r="VOA76" s="1"/>
      <c r="VOB76" s="1"/>
      <c r="VOC76" s="1"/>
      <c r="VOD76" s="1"/>
      <c r="VOE76" s="1"/>
      <c r="VOF76" s="1"/>
      <c r="VOG76" s="1"/>
      <c r="VOH76" s="1"/>
      <c r="VOI76" s="1"/>
      <c r="VOJ76" s="1"/>
      <c r="VOK76" s="1"/>
      <c r="VOL76" s="1"/>
      <c r="VOM76" s="1"/>
      <c r="VON76" s="1"/>
      <c r="VOO76" s="1"/>
      <c r="VOP76" s="1"/>
      <c r="VOQ76" s="1"/>
      <c r="VOR76" s="1"/>
      <c r="VOS76" s="1"/>
      <c r="VOT76" s="1"/>
      <c r="VOU76" s="1"/>
      <c r="VOV76" s="1"/>
      <c r="VOW76" s="1"/>
      <c r="VOX76" s="1"/>
      <c r="VOY76" s="1"/>
      <c r="VOZ76" s="1"/>
      <c r="VPA76" s="1"/>
      <c r="VPB76" s="1"/>
      <c r="VPC76" s="1"/>
      <c r="VPD76" s="1"/>
      <c r="VPE76" s="1"/>
      <c r="VPF76" s="1"/>
      <c r="VPG76" s="1"/>
      <c r="VPH76" s="1"/>
      <c r="VPI76" s="1"/>
      <c r="VPJ76" s="1"/>
      <c r="VPK76" s="1"/>
      <c r="VPL76" s="1"/>
      <c r="VPM76" s="1"/>
      <c r="VPN76" s="1"/>
      <c r="VPO76" s="1"/>
      <c r="VPP76" s="1"/>
      <c r="VPQ76" s="1"/>
      <c r="VPR76" s="1"/>
      <c r="VPS76" s="1"/>
      <c r="VPT76" s="1"/>
      <c r="VPU76" s="1"/>
      <c r="VPV76" s="1"/>
      <c r="VPW76" s="1"/>
      <c r="VPX76" s="1"/>
      <c r="VPY76" s="1"/>
      <c r="VPZ76" s="1"/>
      <c r="VQA76" s="1"/>
      <c r="VQB76" s="1"/>
      <c r="VQC76" s="1"/>
      <c r="VQD76" s="1"/>
      <c r="VQE76" s="1"/>
      <c r="VQF76" s="1"/>
      <c r="VQG76" s="1"/>
      <c r="VQH76" s="1"/>
      <c r="VQI76" s="1"/>
      <c r="VQJ76" s="1"/>
      <c r="VQK76" s="1"/>
      <c r="VQL76" s="1"/>
      <c r="VQM76" s="1"/>
      <c r="VQN76" s="1"/>
      <c r="VQO76" s="1"/>
      <c r="VQP76" s="1"/>
      <c r="VQQ76" s="1"/>
      <c r="VQR76" s="1"/>
      <c r="VQS76" s="1"/>
      <c r="VQT76" s="1"/>
      <c r="VQU76" s="1"/>
      <c r="VQV76" s="1"/>
      <c r="VQW76" s="1"/>
      <c r="VQX76" s="1"/>
      <c r="VQY76" s="1"/>
      <c r="VQZ76" s="1"/>
      <c r="VRA76" s="1"/>
      <c r="VRB76" s="1"/>
      <c r="VRC76" s="1"/>
      <c r="VRD76" s="1"/>
      <c r="VRE76" s="1"/>
      <c r="VRF76" s="1"/>
      <c r="VRG76" s="1"/>
      <c r="VRH76" s="1"/>
      <c r="VRI76" s="1"/>
      <c r="VRJ76" s="1"/>
      <c r="VRK76" s="1"/>
      <c r="VRL76" s="1"/>
      <c r="VRM76" s="1"/>
      <c r="VRN76" s="1"/>
      <c r="VRO76" s="1"/>
      <c r="VRP76" s="1"/>
      <c r="VRQ76" s="1"/>
      <c r="VRR76" s="1"/>
      <c r="VRS76" s="1"/>
      <c r="VRT76" s="1"/>
      <c r="VRU76" s="1"/>
      <c r="VRV76" s="1"/>
      <c r="VRW76" s="1"/>
      <c r="VRX76" s="1"/>
      <c r="VRY76" s="1"/>
      <c r="VRZ76" s="1"/>
      <c r="VSA76" s="1"/>
      <c r="VSB76" s="1"/>
      <c r="VSC76" s="1"/>
      <c r="VSD76" s="1"/>
      <c r="VSE76" s="1"/>
      <c r="VSF76" s="1"/>
      <c r="VSG76" s="1"/>
      <c r="VSH76" s="1"/>
      <c r="VSI76" s="1"/>
      <c r="VSJ76" s="1"/>
      <c r="VSK76" s="1"/>
      <c r="VSL76" s="1"/>
      <c r="VSM76" s="1"/>
      <c r="VSN76" s="1"/>
      <c r="VSO76" s="1"/>
      <c r="VSP76" s="1"/>
      <c r="VSQ76" s="1"/>
      <c r="VSR76" s="1"/>
      <c r="VSS76" s="1"/>
      <c r="VST76" s="1"/>
      <c r="VSU76" s="1"/>
      <c r="VSV76" s="1"/>
      <c r="VSW76" s="1"/>
      <c r="VSX76" s="1"/>
      <c r="VSY76" s="1"/>
      <c r="VSZ76" s="1"/>
      <c r="VTA76" s="1"/>
      <c r="VTB76" s="1"/>
      <c r="VTC76" s="1"/>
      <c r="VTD76" s="1"/>
      <c r="VTE76" s="1"/>
      <c r="VTF76" s="1"/>
      <c r="VTG76" s="1"/>
      <c r="VTH76" s="1"/>
      <c r="VTI76" s="1"/>
      <c r="VTJ76" s="1"/>
      <c r="VTK76" s="1"/>
      <c r="VTL76" s="1"/>
      <c r="VTM76" s="1"/>
      <c r="VTN76" s="1"/>
      <c r="VTO76" s="1"/>
      <c r="VTP76" s="1"/>
      <c r="VTQ76" s="1"/>
      <c r="VTR76" s="1"/>
      <c r="VTS76" s="1"/>
      <c r="VTT76" s="1"/>
      <c r="VTU76" s="1"/>
      <c r="VTV76" s="1"/>
      <c r="VTW76" s="1"/>
      <c r="VTX76" s="1"/>
      <c r="VTY76" s="1"/>
      <c r="VTZ76" s="1"/>
      <c r="VUA76" s="1"/>
      <c r="VUB76" s="1"/>
      <c r="VUC76" s="1"/>
      <c r="VUD76" s="1"/>
      <c r="VUE76" s="1"/>
      <c r="VUF76" s="1"/>
      <c r="VUG76" s="1"/>
      <c r="VUH76" s="1"/>
      <c r="VUI76" s="1"/>
      <c r="VUJ76" s="1"/>
      <c r="VUK76" s="1"/>
      <c r="VUL76" s="1"/>
      <c r="VUM76" s="1"/>
      <c r="VUN76" s="1"/>
      <c r="VUO76" s="1"/>
      <c r="VUP76" s="1"/>
      <c r="VUQ76" s="1"/>
      <c r="VUR76" s="1"/>
      <c r="VUS76" s="1"/>
      <c r="VUT76" s="1"/>
      <c r="VUU76" s="1"/>
      <c r="VUV76" s="1"/>
      <c r="VUW76" s="1"/>
      <c r="VUX76" s="1"/>
      <c r="VUY76" s="1"/>
      <c r="VUZ76" s="1"/>
      <c r="VVA76" s="1"/>
      <c r="VVB76" s="1"/>
      <c r="VVC76" s="1"/>
      <c r="VVD76" s="1"/>
      <c r="VVE76" s="1"/>
      <c r="VVF76" s="1"/>
      <c r="VVG76" s="1"/>
      <c r="VVH76" s="1"/>
      <c r="VVI76" s="1"/>
      <c r="VVJ76" s="1"/>
      <c r="VVK76" s="1"/>
      <c r="VVL76" s="1"/>
      <c r="VVM76" s="1"/>
      <c r="VVN76" s="1"/>
      <c r="VVO76" s="1"/>
      <c r="VVP76" s="1"/>
      <c r="VVQ76" s="1"/>
      <c r="VVR76" s="1"/>
      <c r="VVS76" s="1"/>
      <c r="VVT76" s="1"/>
      <c r="VVU76" s="1"/>
      <c r="VVV76" s="1"/>
      <c r="VVW76" s="1"/>
      <c r="VVX76" s="1"/>
      <c r="VVY76" s="1"/>
      <c r="VVZ76" s="1"/>
      <c r="VWA76" s="1"/>
      <c r="VWB76" s="1"/>
      <c r="VWC76" s="1"/>
      <c r="VWD76" s="1"/>
      <c r="VWE76" s="1"/>
      <c r="VWF76" s="1"/>
      <c r="VWG76" s="1"/>
      <c r="VWH76" s="1"/>
      <c r="VWI76" s="1"/>
      <c r="VWJ76" s="1"/>
      <c r="VWK76" s="1"/>
      <c r="VWL76" s="1"/>
      <c r="VWM76" s="1"/>
      <c r="VWN76" s="1"/>
      <c r="VWO76" s="1"/>
      <c r="VWP76" s="1"/>
      <c r="VWQ76" s="1"/>
      <c r="VWR76" s="1"/>
      <c r="VWS76" s="1"/>
      <c r="VWT76" s="1"/>
      <c r="VWU76" s="1"/>
      <c r="VWV76" s="1"/>
      <c r="VWW76" s="1"/>
      <c r="VWX76" s="1"/>
      <c r="VWY76" s="1"/>
      <c r="VWZ76" s="1"/>
      <c r="VXA76" s="1"/>
      <c r="VXB76" s="1"/>
      <c r="VXC76" s="1"/>
      <c r="VXD76" s="1"/>
      <c r="VXE76" s="1"/>
      <c r="VXF76" s="1"/>
      <c r="VXG76" s="1"/>
      <c r="VXH76" s="1"/>
      <c r="VXI76" s="1"/>
      <c r="VXJ76" s="1"/>
      <c r="VXK76" s="1"/>
      <c r="VXL76" s="1"/>
      <c r="VXM76" s="1"/>
      <c r="VXN76" s="1"/>
      <c r="VXO76" s="1"/>
      <c r="VXP76" s="1"/>
      <c r="VXQ76" s="1"/>
      <c r="VXR76" s="1"/>
      <c r="VXS76" s="1"/>
      <c r="VXT76" s="1"/>
      <c r="VXU76" s="1"/>
      <c r="VXV76" s="1"/>
      <c r="VXW76" s="1"/>
      <c r="VXX76" s="1"/>
      <c r="VXY76" s="1"/>
      <c r="VXZ76" s="1"/>
      <c r="VYA76" s="1"/>
      <c r="VYB76" s="1"/>
      <c r="VYC76" s="1"/>
      <c r="VYD76" s="1"/>
      <c r="VYE76" s="1"/>
      <c r="VYF76" s="1"/>
      <c r="VYG76" s="1"/>
      <c r="VYH76" s="1"/>
      <c r="VYI76" s="1"/>
      <c r="VYJ76" s="1"/>
      <c r="VYK76" s="1"/>
      <c r="VYL76" s="1"/>
      <c r="VYM76" s="1"/>
      <c r="VYN76" s="1"/>
      <c r="VYO76" s="1"/>
      <c r="VYP76" s="1"/>
      <c r="VYQ76" s="1"/>
      <c r="VYR76" s="1"/>
      <c r="VYS76" s="1"/>
      <c r="VYT76" s="1"/>
      <c r="VYU76" s="1"/>
      <c r="VYV76" s="1"/>
      <c r="VYW76" s="1"/>
      <c r="VYX76" s="1"/>
      <c r="VYY76" s="1"/>
      <c r="VYZ76" s="1"/>
      <c r="VZA76" s="1"/>
      <c r="VZB76" s="1"/>
      <c r="VZC76" s="1"/>
      <c r="VZD76" s="1"/>
      <c r="VZE76" s="1"/>
      <c r="VZF76" s="1"/>
      <c r="VZG76" s="1"/>
      <c r="VZH76" s="1"/>
      <c r="VZI76" s="1"/>
      <c r="VZJ76" s="1"/>
      <c r="VZK76" s="1"/>
      <c r="VZL76" s="1"/>
      <c r="VZM76" s="1"/>
      <c r="VZN76" s="1"/>
      <c r="VZO76" s="1"/>
      <c r="VZP76" s="1"/>
      <c r="VZQ76" s="1"/>
      <c r="VZR76" s="1"/>
      <c r="VZS76" s="1"/>
      <c r="VZT76" s="1"/>
      <c r="VZU76" s="1"/>
      <c r="VZV76" s="1"/>
      <c r="VZW76" s="1"/>
      <c r="VZX76" s="1"/>
      <c r="VZY76" s="1"/>
      <c r="VZZ76" s="1"/>
      <c r="WAA76" s="1"/>
      <c r="WAB76" s="1"/>
      <c r="WAC76" s="1"/>
      <c r="WAD76" s="1"/>
      <c r="WAE76" s="1"/>
      <c r="WAF76" s="1"/>
      <c r="WAG76" s="1"/>
      <c r="WAH76" s="1"/>
      <c r="WAI76" s="1"/>
      <c r="WAJ76" s="1"/>
      <c r="WAK76" s="1"/>
      <c r="WAL76" s="1"/>
      <c r="WAM76" s="1"/>
      <c r="WAN76" s="1"/>
      <c r="WAO76" s="1"/>
      <c r="WAP76" s="1"/>
      <c r="WAQ76" s="1"/>
      <c r="WAR76" s="1"/>
      <c r="WAS76" s="1"/>
      <c r="WAT76" s="1"/>
      <c r="WAU76" s="1"/>
      <c r="WAV76" s="1"/>
      <c r="WAW76" s="1"/>
      <c r="WAX76" s="1"/>
      <c r="WAY76" s="1"/>
      <c r="WAZ76" s="1"/>
      <c r="WBA76" s="1"/>
      <c r="WBB76" s="1"/>
      <c r="WBC76" s="1"/>
      <c r="WBD76" s="1"/>
      <c r="WBE76" s="1"/>
      <c r="WBF76" s="1"/>
      <c r="WBG76" s="1"/>
      <c r="WBH76" s="1"/>
      <c r="WBI76" s="1"/>
      <c r="WBJ76" s="1"/>
      <c r="WBK76" s="1"/>
      <c r="WBL76" s="1"/>
      <c r="WBM76" s="1"/>
      <c r="WBN76" s="1"/>
      <c r="WBO76" s="1"/>
      <c r="WBP76" s="1"/>
      <c r="WBQ76" s="1"/>
      <c r="WBR76" s="1"/>
      <c r="WBS76" s="1"/>
      <c r="WBT76" s="1"/>
      <c r="WBU76" s="1"/>
      <c r="WBV76" s="1"/>
      <c r="WBW76" s="1"/>
      <c r="WBX76" s="1"/>
      <c r="WBY76" s="1"/>
      <c r="WBZ76" s="1"/>
      <c r="WCA76" s="1"/>
      <c r="WCB76" s="1"/>
      <c r="WCC76" s="1"/>
      <c r="WCD76" s="1"/>
      <c r="WCE76" s="1"/>
      <c r="WCF76" s="1"/>
      <c r="WCG76" s="1"/>
      <c r="WCH76" s="1"/>
      <c r="WCI76" s="1"/>
      <c r="WCJ76" s="1"/>
      <c r="WCK76" s="1"/>
      <c r="WCL76" s="1"/>
      <c r="WCM76" s="1"/>
      <c r="WCN76" s="1"/>
      <c r="WCO76" s="1"/>
      <c r="WCP76" s="1"/>
      <c r="WCQ76" s="1"/>
      <c r="WCR76" s="1"/>
      <c r="WCS76" s="1"/>
      <c r="WCT76" s="1"/>
      <c r="WCU76" s="1"/>
      <c r="WCV76" s="1"/>
      <c r="WCW76" s="1"/>
      <c r="WCX76" s="1"/>
      <c r="WCY76" s="1"/>
      <c r="WCZ76" s="1"/>
      <c r="WDA76" s="1"/>
      <c r="WDB76" s="1"/>
      <c r="WDC76" s="1"/>
      <c r="WDD76" s="1"/>
      <c r="WDE76" s="1"/>
      <c r="WDF76" s="1"/>
      <c r="WDG76" s="1"/>
      <c r="WDH76" s="1"/>
      <c r="WDI76" s="1"/>
      <c r="WDJ76" s="1"/>
      <c r="WDK76" s="1"/>
      <c r="WDL76" s="1"/>
      <c r="WDM76" s="1"/>
      <c r="WDN76" s="1"/>
      <c r="WDO76" s="1"/>
      <c r="WDP76" s="1"/>
      <c r="WDQ76" s="1"/>
      <c r="WDR76" s="1"/>
      <c r="WDS76" s="1"/>
      <c r="WDT76" s="1"/>
      <c r="WDU76" s="1"/>
      <c r="WDV76" s="1"/>
      <c r="WDW76" s="1"/>
      <c r="WDX76" s="1"/>
      <c r="WDY76" s="1"/>
      <c r="WDZ76" s="1"/>
      <c r="WEA76" s="1"/>
      <c r="WEB76" s="1"/>
      <c r="WEC76" s="1"/>
      <c r="WED76" s="1"/>
      <c r="WEE76" s="1"/>
      <c r="WEF76" s="1"/>
      <c r="WEG76" s="1"/>
      <c r="WEH76" s="1"/>
      <c r="WEI76" s="1"/>
      <c r="WEJ76" s="1"/>
      <c r="WEK76" s="1"/>
      <c r="WEL76" s="1"/>
      <c r="WEM76" s="1"/>
      <c r="WEN76" s="1"/>
      <c r="WEO76" s="1"/>
      <c r="WEP76" s="1"/>
      <c r="WEQ76" s="1"/>
      <c r="WER76" s="1"/>
      <c r="WES76" s="1"/>
      <c r="WET76" s="1"/>
      <c r="WEU76" s="1"/>
      <c r="WEV76" s="1"/>
      <c r="WEW76" s="1"/>
      <c r="WEX76" s="1"/>
      <c r="WEY76" s="1"/>
      <c r="WEZ76" s="1"/>
      <c r="WFA76" s="1"/>
      <c r="WFB76" s="1"/>
      <c r="WFC76" s="1"/>
      <c r="WFD76" s="1"/>
      <c r="WFE76" s="1"/>
      <c r="WFF76" s="1"/>
      <c r="WFG76" s="1"/>
      <c r="WFH76" s="1"/>
      <c r="WFI76" s="1"/>
      <c r="WFJ76" s="1"/>
      <c r="WFK76" s="1"/>
      <c r="WFL76" s="1"/>
      <c r="WFM76" s="1"/>
      <c r="WFN76" s="1"/>
      <c r="WFO76" s="1"/>
      <c r="WFP76" s="1"/>
      <c r="WFQ76" s="1"/>
      <c r="WFR76" s="1"/>
      <c r="WFS76" s="1"/>
      <c r="WFT76" s="1"/>
      <c r="WFU76" s="1"/>
      <c r="WFV76" s="1"/>
      <c r="WFW76" s="1"/>
      <c r="WFX76" s="1"/>
      <c r="WFY76" s="1"/>
      <c r="WFZ76" s="1"/>
      <c r="WGA76" s="1"/>
      <c r="WGB76" s="1"/>
      <c r="WGC76" s="1"/>
      <c r="WGD76" s="1"/>
      <c r="WGE76" s="1"/>
      <c r="WGF76" s="1"/>
      <c r="WGG76" s="1"/>
      <c r="WGH76" s="1"/>
      <c r="WGI76" s="1"/>
      <c r="WGJ76" s="1"/>
      <c r="WGK76" s="1"/>
      <c r="WGL76" s="1"/>
      <c r="WGM76" s="1"/>
      <c r="WGN76" s="1"/>
      <c r="WGO76" s="1"/>
      <c r="WGP76" s="1"/>
      <c r="WGQ76" s="1"/>
      <c r="WGR76" s="1"/>
      <c r="WGS76" s="1"/>
      <c r="WGT76" s="1"/>
      <c r="WGU76" s="1"/>
      <c r="WGV76" s="1"/>
      <c r="WGW76" s="1"/>
      <c r="WGX76" s="1"/>
      <c r="WGY76" s="1"/>
      <c r="WGZ76" s="1"/>
      <c r="WHA76" s="1"/>
      <c r="WHB76" s="1"/>
      <c r="WHC76" s="1"/>
      <c r="WHD76" s="1"/>
      <c r="WHE76" s="1"/>
      <c r="WHF76" s="1"/>
      <c r="WHG76" s="1"/>
      <c r="WHH76" s="1"/>
      <c r="WHI76" s="1"/>
      <c r="WHJ76" s="1"/>
      <c r="WHK76" s="1"/>
      <c r="WHL76" s="1"/>
      <c r="WHM76" s="1"/>
      <c r="WHN76" s="1"/>
      <c r="WHO76" s="1"/>
      <c r="WHP76" s="1"/>
      <c r="WHQ76" s="1"/>
      <c r="WHR76" s="1"/>
      <c r="WHS76" s="1"/>
      <c r="WHT76" s="1"/>
      <c r="WHU76" s="1"/>
      <c r="WHV76" s="1"/>
      <c r="WHW76" s="1"/>
      <c r="WHX76" s="1"/>
      <c r="WHY76" s="1"/>
      <c r="WHZ76" s="1"/>
      <c r="WIA76" s="1"/>
      <c r="WIB76" s="1"/>
      <c r="WIC76" s="1"/>
      <c r="WID76" s="1"/>
      <c r="WIE76" s="1"/>
      <c r="WIF76" s="1"/>
      <c r="WIG76" s="1"/>
      <c r="WIH76" s="1"/>
      <c r="WII76" s="1"/>
      <c r="WIJ76" s="1"/>
      <c r="WIK76" s="1"/>
      <c r="WIL76" s="1"/>
      <c r="WIM76" s="1"/>
      <c r="WIN76" s="1"/>
      <c r="WIO76" s="1"/>
      <c r="WIP76" s="1"/>
      <c r="WIQ76" s="1"/>
      <c r="WIR76" s="1"/>
      <c r="WIS76" s="1"/>
      <c r="WIT76" s="1"/>
      <c r="WIU76" s="1"/>
      <c r="WIV76" s="1"/>
      <c r="WIW76" s="1"/>
      <c r="WIX76" s="1"/>
      <c r="WIY76" s="1"/>
      <c r="WIZ76" s="1"/>
      <c r="WJA76" s="1"/>
      <c r="WJB76" s="1"/>
      <c r="WJC76" s="1"/>
      <c r="WJD76" s="1"/>
      <c r="WJE76" s="1"/>
      <c r="WJF76" s="1"/>
      <c r="WJG76" s="1"/>
      <c r="WJH76" s="1"/>
      <c r="WJI76" s="1"/>
      <c r="WJJ76" s="1"/>
      <c r="WJK76" s="1"/>
      <c r="WJL76" s="1"/>
      <c r="WJM76" s="1"/>
      <c r="WJN76" s="1"/>
      <c r="WJO76" s="1"/>
      <c r="WJP76" s="1"/>
      <c r="WJQ76" s="1"/>
      <c r="WJR76" s="1"/>
      <c r="WJS76" s="1"/>
      <c r="WJT76" s="1"/>
      <c r="WJU76" s="1"/>
      <c r="WJV76" s="1"/>
      <c r="WJW76" s="1"/>
      <c r="WJX76" s="1"/>
      <c r="WJY76" s="1"/>
      <c r="WJZ76" s="1"/>
      <c r="WKA76" s="1"/>
      <c r="WKB76" s="1"/>
      <c r="WKC76" s="1"/>
      <c r="WKD76" s="1"/>
      <c r="WKE76" s="1"/>
      <c r="WKF76" s="1"/>
      <c r="WKG76" s="1"/>
      <c r="WKH76" s="1"/>
      <c r="WKI76" s="1"/>
      <c r="WKJ76" s="1"/>
      <c r="WKK76" s="1"/>
      <c r="WKL76" s="1"/>
      <c r="WKM76" s="1"/>
      <c r="WKN76" s="1"/>
      <c r="WKO76" s="1"/>
      <c r="WKP76" s="1"/>
      <c r="WKQ76" s="1"/>
      <c r="WKR76" s="1"/>
      <c r="WKS76" s="1"/>
      <c r="WKT76" s="1"/>
      <c r="WKU76" s="1"/>
      <c r="WKV76" s="1"/>
      <c r="WKW76" s="1"/>
      <c r="WKX76" s="1"/>
      <c r="WKY76" s="1"/>
      <c r="WKZ76" s="1"/>
      <c r="WLA76" s="1"/>
      <c r="WLB76" s="1"/>
      <c r="WLC76" s="1"/>
      <c r="WLD76" s="1"/>
      <c r="WLE76" s="1"/>
      <c r="WLF76" s="1"/>
      <c r="WLG76" s="1"/>
      <c r="WLH76" s="1"/>
      <c r="WLI76" s="1"/>
      <c r="WLJ76" s="1"/>
      <c r="WLK76" s="1"/>
      <c r="WLL76" s="1"/>
      <c r="WLM76" s="1"/>
      <c r="WLN76" s="1"/>
      <c r="WLO76" s="1"/>
      <c r="WLP76" s="1"/>
      <c r="WLQ76" s="1"/>
      <c r="WLR76" s="1"/>
      <c r="WLS76" s="1"/>
      <c r="WLT76" s="1"/>
      <c r="WLU76" s="1"/>
      <c r="WLV76" s="1"/>
      <c r="WLW76" s="1"/>
      <c r="WLX76" s="1"/>
      <c r="WLY76" s="1"/>
      <c r="WLZ76" s="1"/>
      <c r="WMA76" s="1"/>
      <c r="WMB76" s="1"/>
      <c r="WMC76" s="1"/>
      <c r="WMD76" s="1"/>
      <c r="WME76" s="1"/>
      <c r="WMF76" s="1"/>
      <c r="WMG76" s="1"/>
      <c r="WMH76" s="1"/>
      <c r="WMI76" s="1"/>
      <c r="WMJ76" s="1"/>
      <c r="WMK76" s="1"/>
      <c r="WML76" s="1"/>
      <c r="WMM76" s="1"/>
      <c r="WMN76" s="1"/>
      <c r="WMO76" s="1"/>
      <c r="WMP76" s="1"/>
      <c r="WMQ76" s="1"/>
      <c r="WMR76" s="1"/>
      <c r="WMS76" s="1"/>
      <c r="WMT76" s="1"/>
      <c r="WMU76" s="1"/>
      <c r="WMV76" s="1"/>
      <c r="WMW76" s="1"/>
      <c r="WMX76" s="1"/>
      <c r="WMY76" s="1"/>
      <c r="WMZ76" s="1"/>
      <c r="WNA76" s="1"/>
      <c r="WNB76" s="1"/>
      <c r="WNC76" s="1"/>
      <c r="WND76" s="1"/>
      <c r="WNE76" s="1"/>
      <c r="WNF76" s="1"/>
      <c r="WNG76" s="1"/>
      <c r="WNH76" s="1"/>
      <c r="WNI76" s="1"/>
      <c r="WNJ76" s="1"/>
      <c r="WNK76" s="1"/>
      <c r="WNL76" s="1"/>
      <c r="WNM76" s="1"/>
      <c r="WNN76" s="1"/>
      <c r="WNO76" s="1"/>
      <c r="WNP76" s="1"/>
      <c r="WNQ76" s="1"/>
      <c r="WNR76" s="1"/>
      <c r="WNS76" s="1"/>
      <c r="WNT76" s="1"/>
      <c r="WNU76" s="1"/>
      <c r="WNV76" s="1"/>
      <c r="WNW76" s="1"/>
      <c r="WNX76" s="1"/>
      <c r="WNY76" s="1"/>
      <c r="WNZ76" s="1"/>
      <c r="WOA76" s="1"/>
      <c r="WOB76" s="1"/>
      <c r="WOC76" s="1"/>
      <c r="WOD76" s="1"/>
      <c r="WOE76" s="1"/>
      <c r="WOF76" s="1"/>
      <c r="WOG76" s="1"/>
      <c r="WOH76" s="1"/>
      <c r="WOI76" s="1"/>
      <c r="WOJ76" s="1"/>
      <c r="WOK76" s="1"/>
      <c r="WOL76" s="1"/>
      <c r="WOM76" s="1"/>
      <c r="WON76" s="1"/>
      <c r="WOO76" s="1"/>
      <c r="WOP76" s="1"/>
      <c r="WOQ76" s="1"/>
      <c r="WOR76" s="1"/>
      <c r="WOS76" s="1"/>
      <c r="WOT76" s="1"/>
      <c r="WOU76" s="1"/>
      <c r="WOV76" s="1"/>
      <c r="WOW76" s="1"/>
      <c r="WOX76" s="1"/>
      <c r="WOY76" s="1"/>
      <c r="WOZ76" s="1"/>
      <c r="WPA76" s="1"/>
      <c r="WPB76" s="1"/>
      <c r="WPC76" s="1"/>
      <c r="WPD76" s="1"/>
      <c r="WPE76" s="1"/>
      <c r="WPF76" s="1"/>
      <c r="WPG76" s="1"/>
      <c r="WPH76" s="1"/>
      <c r="WPI76" s="1"/>
      <c r="WPJ76" s="1"/>
      <c r="WPK76" s="1"/>
      <c r="WPL76" s="1"/>
      <c r="WPM76" s="1"/>
      <c r="WPN76" s="1"/>
      <c r="WPO76" s="1"/>
      <c r="WPP76" s="1"/>
      <c r="WPQ76" s="1"/>
      <c r="WPR76" s="1"/>
      <c r="WPS76" s="1"/>
      <c r="WPT76" s="1"/>
      <c r="WPU76" s="1"/>
      <c r="WPV76" s="1"/>
      <c r="WPW76" s="1"/>
      <c r="WPX76" s="1"/>
      <c r="WPY76" s="1"/>
      <c r="WPZ76" s="1"/>
      <c r="WQA76" s="1"/>
      <c r="WQB76" s="1"/>
      <c r="WQC76" s="1"/>
      <c r="WQD76" s="1"/>
      <c r="WQE76" s="1"/>
      <c r="WQF76" s="1"/>
      <c r="WQG76" s="1"/>
      <c r="WQH76" s="1"/>
      <c r="WQI76" s="1"/>
      <c r="WQJ76" s="1"/>
      <c r="WQK76" s="1"/>
      <c r="WQL76" s="1"/>
      <c r="WQM76" s="1"/>
      <c r="WQN76" s="1"/>
      <c r="WQO76" s="1"/>
      <c r="WQP76" s="1"/>
      <c r="WQQ76" s="1"/>
      <c r="WQR76" s="1"/>
      <c r="WQS76" s="1"/>
      <c r="WQT76" s="1"/>
      <c r="WQU76" s="1"/>
      <c r="WQV76" s="1"/>
      <c r="WQW76" s="1"/>
      <c r="WQX76" s="1"/>
      <c r="WQY76" s="1"/>
      <c r="WQZ76" s="1"/>
      <c r="WRA76" s="1"/>
      <c r="WRB76" s="1"/>
      <c r="WRC76" s="1"/>
      <c r="WRD76" s="1"/>
      <c r="WRE76" s="1"/>
      <c r="WRF76" s="1"/>
      <c r="WRG76" s="1"/>
      <c r="WRH76" s="1"/>
      <c r="WRI76" s="1"/>
      <c r="WRJ76" s="1"/>
      <c r="WRK76" s="1"/>
      <c r="WRL76" s="1"/>
      <c r="WRM76" s="1"/>
      <c r="WRN76" s="1"/>
      <c r="WRO76" s="1"/>
      <c r="WRP76" s="1"/>
      <c r="WRQ76" s="1"/>
      <c r="WRR76" s="1"/>
      <c r="WRS76" s="1"/>
      <c r="WRT76" s="1"/>
      <c r="WRU76" s="1"/>
      <c r="WRV76" s="1"/>
      <c r="WRW76" s="1"/>
      <c r="WRX76" s="1"/>
      <c r="WRY76" s="1"/>
      <c r="WRZ76" s="1"/>
      <c r="WSA76" s="1"/>
      <c r="WSB76" s="1"/>
      <c r="WSC76" s="1"/>
      <c r="WSD76" s="1"/>
      <c r="WSE76" s="1"/>
      <c r="WSF76" s="1"/>
      <c r="WSG76" s="1"/>
      <c r="WSH76" s="1"/>
      <c r="WSI76" s="1"/>
      <c r="WSJ76" s="1"/>
      <c r="WSK76" s="1"/>
      <c r="WSL76" s="1"/>
      <c r="WSM76" s="1"/>
      <c r="WSN76" s="1"/>
      <c r="WSO76" s="1"/>
      <c r="WSP76" s="1"/>
      <c r="WSQ76" s="1"/>
      <c r="WSR76" s="1"/>
      <c r="WSS76" s="1"/>
      <c r="WST76" s="1"/>
      <c r="WSU76" s="1"/>
      <c r="WSV76" s="1"/>
      <c r="WSW76" s="1"/>
      <c r="WSX76" s="1"/>
      <c r="WSY76" s="1"/>
      <c r="WSZ76" s="1"/>
      <c r="WTA76" s="1"/>
      <c r="WTB76" s="1"/>
      <c r="WTC76" s="1"/>
      <c r="WTD76" s="1"/>
      <c r="WTE76" s="1"/>
      <c r="WTF76" s="1"/>
      <c r="WTG76" s="1"/>
      <c r="WTH76" s="1"/>
      <c r="WTI76" s="1"/>
      <c r="WTJ76" s="1"/>
      <c r="WTK76" s="1"/>
      <c r="WTL76" s="1"/>
      <c r="WTM76" s="1"/>
      <c r="WTN76" s="1"/>
      <c r="WTO76" s="1"/>
      <c r="WTP76" s="1"/>
      <c r="WTQ76" s="1"/>
      <c r="WTR76" s="1"/>
      <c r="WTS76" s="1"/>
      <c r="WTT76" s="1"/>
      <c r="WTU76" s="1"/>
      <c r="WTV76" s="1"/>
      <c r="WTW76" s="1"/>
      <c r="WTX76" s="1"/>
      <c r="WTY76" s="1"/>
      <c r="WTZ76" s="1"/>
      <c r="WUA76" s="1"/>
      <c r="WUB76" s="1"/>
      <c r="WUC76" s="1"/>
      <c r="WUD76" s="1"/>
      <c r="WUE76" s="1"/>
      <c r="WUF76" s="1"/>
      <c r="WUG76" s="1"/>
      <c r="WUH76" s="1"/>
      <c r="WUI76" s="1"/>
      <c r="WUJ76" s="1"/>
      <c r="WUK76" s="1"/>
      <c r="WUL76" s="1"/>
      <c r="WUM76" s="1"/>
      <c r="WUN76" s="1"/>
      <c r="WUO76" s="1"/>
      <c r="WUP76" s="1"/>
      <c r="WUQ76" s="1"/>
      <c r="WUR76" s="1"/>
      <c r="WUS76" s="1"/>
      <c r="WUT76" s="1"/>
      <c r="WUU76" s="1"/>
      <c r="WUV76" s="1"/>
      <c r="WUW76" s="1"/>
      <c r="WUX76" s="1"/>
      <c r="WUY76" s="1"/>
      <c r="WUZ76" s="1"/>
      <c r="WVA76" s="1"/>
      <c r="WVB76" s="1"/>
      <c r="WVC76" s="1"/>
      <c r="WVD76" s="1"/>
      <c r="WVE76" s="1"/>
      <c r="WVF76" s="1"/>
      <c r="WVG76" s="1"/>
      <c r="WVH76" s="1"/>
      <c r="WVI76" s="1"/>
      <c r="WVJ76" s="1"/>
      <c r="WVK76" s="1"/>
      <c r="WVL76" s="1"/>
      <c r="WVM76" s="1"/>
      <c r="WVN76" s="1"/>
      <c r="WVO76" s="1"/>
      <c r="WVP76" s="1"/>
      <c r="WVQ76" s="1"/>
      <c r="WVR76" s="1"/>
      <c r="WVS76" s="1"/>
      <c r="WVT76" s="1"/>
      <c r="WVU76" s="1"/>
      <c r="WVV76" s="1"/>
      <c r="WVW76" s="1"/>
      <c r="WVX76" s="1"/>
      <c r="WVY76" s="1"/>
      <c r="WVZ76" s="1"/>
      <c r="WWA76" s="1"/>
      <c r="WWB76" s="1"/>
      <c r="WWC76" s="1"/>
      <c r="WWD76" s="1"/>
      <c r="WWE76" s="1"/>
      <c r="WWF76" s="1"/>
      <c r="WWG76" s="1"/>
      <c r="WWH76" s="1"/>
      <c r="WWI76" s="1"/>
      <c r="WWJ76" s="1"/>
      <c r="WWK76" s="1"/>
      <c r="WWL76" s="1"/>
      <c r="WWM76" s="1"/>
      <c r="WWN76" s="1"/>
      <c r="WWO76" s="1"/>
      <c r="WWP76" s="1"/>
      <c r="WWQ76" s="1"/>
      <c r="WWR76" s="1"/>
      <c r="WWS76" s="1"/>
      <c r="WWT76" s="1"/>
      <c r="WWU76" s="1"/>
      <c r="WWV76" s="1"/>
      <c r="WWW76" s="1"/>
      <c r="WWX76" s="1"/>
      <c r="WWY76" s="1"/>
      <c r="WWZ76" s="1"/>
      <c r="WXA76" s="1"/>
      <c r="WXB76" s="1"/>
      <c r="WXC76" s="1"/>
      <c r="WXD76" s="1"/>
      <c r="WXE76" s="1"/>
      <c r="WXF76" s="1"/>
      <c r="WXG76" s="1"/>
      <c r="WXH76" s="1"/>
      <c r="WXI76" s="1"/>
      <c r="WXJ76" s="1"/>
      <c r="WXK76" s="1"/>
      <c r="WXL76" s="1"/>
      <c r="WXM76" s="1"/>
      <c r="WXN76" s="1"/>
      <c r="WXO76" s="1"/>
      <c r="WXP76" s="1"/>
      <c r="WXQ76" s="1"/>
      <c r="WXR76" s="1"/>
      <c r="WXS76" s="1"/>
      <c r="WXT76" s="1"/>
      <c r="WXU76" s="1"/>
      <c r="WXV76" s="1"/>
      <c r="WXW76" s="1"/>
      <c r="WXX76" s="1"/>
      <c r="WXY76" s="1"/>
      <c r="WXZ76" s="1"/>
      <c r="WYA76" s="1"/>
      <c r="WYB76" s="1"/>
      <c r="WYC76" s="1"/>
      <c r="WYD76" s="1"/>
      <c r="WYE76" s="1"/>
      <c r="WYF76" s="1"/>
      <c r="WYG76" s="1"/>
      <c r="WYH76" s="1"/>
      <c r="WYI76" s="1"/>
      <c r="WYJ76" s="1"/>
      <c r="WYK76" s="1"/>
      <c r="WYL76" s="1"/>
      <c r="WYM76" s="1"/>
      <c r="WYN76" s="1"/>
      <c r="WYO76" s="1"/>
      <c r="WYP76" s="1"/>
      <c r="WYQ76" s="1"/>
      <c r="WYR76" s="1"/>
      <c r="WYS76" s="1"/>
      <c r="WYT76" s="1"/>
      <c r="WYU76" s="1"/>
      <c r="WYV76" s="1"/>
      <c r="WYW76" s="1"/>
      <c r="WYX76" s="1"/>
      <c r="WYY76" s="1"/>
      <c r="WYZ76" s="1"/>
      <c r="WZA76" s="1"/>
      <c r="WZB76" s="1"/>
      <c r="WZC76" s="1"/>
      <c r="WZD76" s="1"/>
      <c r="WZE76" s="1"/>
      <c r="WZF76" s="1"/>
      <c r="WZG76" s="1"/>
      <c r="WZH76" s="1"/>
      <c r="WZI76" s="1"/>
      <c r="WZJ76" s="1"/>
      <c r="WZK76" s="1"/>
      <c r="WZL76" s="1"/>
      <c r="WZM76" s="1"/>
      <c r="WZN76" s="1"/>
      <c r="WZO76" s="1"/>
      <c r="WZP76" s="1"/>
      <c r="WZQ76" s="1"/>
      <c r="WZR76" s="1"/>
      <c r="WZS76" s="1"/>
      <c r="WZT76" s="1"/>
      <c r="WZU76" s="1"/>
      <c r="WZV76" s="1"/>
      <c r="WZW76" s="1"/>
      <c r="WZX76" s="1"/>
      <c r="WZY76" s="1"/>
      <c r="WZZ76" s="1"/>
      <c r="XAA76" s="1"/>
      <c r="XAB76" s="1"/>
      <c r="XAC76" s="1"/>
      <c r="XAD76" s="1"/>
      <c r="XAE76" s="1"/>
      <c r="XAF76" s="1"/>
      <c r="XAG76" s="1"/>
      <c r="XAH76" s="1"/>
      <c r="XAI76" s="1"/>
      <c r="XAJ76" s="1"/>
      <c r="XAK76" s="1"/>
      <c r="XAL76" s="1"/>
      <c r="XAM76" s="1"/>
      <c r="XAN76" s="1"/>
      <c r="XAO76" s="1"/>
      <c r="XAP76" s="1"/>
      <c r="XAQ76" s="1"/>
      <c r="XAR76" s="1"/>
      <c r="XAS76" s="1"/>
      <c r="XAT76" s="1"/>
      <c r="XAU76" s="1"/>
      <c r="XAV76" s="1"/>
      <c r="XAW76" s="1"/>
      <c r="XAX76" s="1"/>
      <c r="XAY76" s="1"/>
      <c r="XAZ76" s="1"/>
      <c r="XBA76" s="1"/>
      <c r="XBB76" s="1"/>
      <c r="XBC76" s="1"/>
      <c r="XBD76" s="1"/>
      <c r="XBE76" s="1"/>
      <c r="XBF76" s="1"/>
      <c r="XBG76" s="1"/>
      <c r="XBH76" s="1"/>
      <c r="XBI76" s="1"/>
      <c r="XBJ76" s="1"/>
      <c r="XBK76" s="1"/>
      <c r="XBL76" s="1"/>
      <c r="XBM76" s="1"/>
      <c r="XBN76" s="1"/>
      <c r="XBO76" s="1"/>
      <c r="XBP76" s="1"/>
      <c r="XBQ76" s="1"/>
      <c r="XBR76" s="1"/>
      <c r="XBS76" s="1"/>
      <c r="XBT76" s="1"/>
      <c r="XBU76" s="1"/>
      <c r="XBV76" s="1"/>
      <c r="XBW76" s="1"/>
      <c r="XBX76" s="1"/>
      <c r="XBY76" s="1"/>
      <c r="XBZ76" s="1"/>
      <c r="XCA76" s="1"/>
      <c r="XCB76" s="1"/>
      <c r="XCC76" s="1"/>
      <c r="XCD76" s="1"/>
      <c r="XCE76" s="1"/>
      <c r="XCF76" s="1"/>
      <c r="XCG76" s="1"/>
      <c r="XCH76" s="1"/>
      <c r="XCI76" s="1"/>
      <c r="XCJ76" s="1"/>
      <c r="XCK76" s="1"/>
      <c r="XCL76" s="1"/>
      <c r="XCM76" s="1"/>
      <c r="XCN76" s="1"/>
      <c r="XCO76" s="1"/>
      <c r="XCP76" s="1"/>
      <c r="XCQ76" s="1"/>
      <c r="XCR76" s="1"/>
      <c r="XCS76" s="1"/>
      <c r="XCT76" s="1"/>
      <c r="XCU76" s="1"/>
      <c r="XCV76" s="1"/>
      <c r="XCW76" s="1"/>
      <c r="XCX76" s="1"/>
      <c r="XCY76" s="1"/>
      <c r="XCZ76" s="1"/>
      <c r="XDA76" s="1"/>
      <c r="XDB76" s="1"/>
      <c r="XDC76" s="1"/>
      <c r="XDD76" s="1"/>
      <c r="XDE76" s="1"/>
      <c r="XDF76" s="1"/>
      <c r="XDG76" s="1"/>
      <c r="XDH76" s="1"/>
      <c r="XDI76" s="1"/>
      <c r="XDJ76" s="1"/>
      <c r="XDK76" s="1"/>
      <c r="XDL76" s="1"/>
      <c r="XDM76" s="1"/>
      <c r="XDN76" s="1"/>
      <c r="XDO76" s="1"/>
      <c r="XDP76" s="1"/>
      <c r="XDQ76" s="1"/>
      <c r="XDR76" s="1"/>
      <c r="XDS76" s="1"/>
      <c r="XDT76" s="1"/>
      <c r="XDU76" s="1"/>
      <c r="XDV76" s="1"/>
      <c r="XDW76" s="1"/>
      <c r="XDX76" s="1"/>
      <c r="XDY76" s="1"/>
      <c r="XDZ76" s="1"/>
      <c r="XEA76" s="1"/>
      <c r="XEB76" s="1"/>
      <c r="XEC76" s="1"/>
      <c r="XED76" s="1"/>
      <c r="XEE76" s="1"/>
      <c r="XEF76" s="1"/>
      <c r="XEG76" s="1"/>
      <c r="XEH76" s="1"/>
      <c r="XEI76" s="1"/>
      <c r="XEJ76" s="1"/>
      <c r="XEK76" s="1"/>
      <c r="XEL76" s="1"/>
      <c r="XEM76" s="1"/>
      <c r="XEN76" s="1"/>
      <c r="XEO76" s="1"/>
      <c r="XEP76" s="1"/>
      <c r="XEQ76" s="1"/>
      <c r="XER76" s="1"/>
      <c r="XES76" s="1"/>
      <c r="XET76" s="1"/>
      <c r="XEU76" s="1"/>
      <c r="XEV76" s="1"/>
      <c r="XEW76" s="1"/>
      <c r="XEX76" s="1"/>
      <c r="XEY76" s="1"/>
      <c r="XEZ76" s="1"/>
      <c r="XFA76" s="1"/>
      <c r="XFB76" s="1"/>
      <c r="XFC76" s="1"/>
      <c r="XFD76" s="1"/>
    </row>
    <row r="77" spans="2:16384" hidden="1" x14ac:dyDescent="0.25">
      <c r="B77" s="1"/>
      <c r="C77" s="1"/>
      <c r="D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  <c r="AMK77" s="1"/>
      <c r="AML77" s="1"/>
      <c r="AMM77" s="1"/>
      <c r="AMN77" s="1"/>
      <c r="AMO77" s="1"/>
      <c r="AMP77" s="1"/>
      <c r="AMQ77" s="1"/>
      <c r="AMR77" s="1"/>
      <c r="AMS77" s="1"/>
      <c r="AMT77" s="1"/>
      <c r="AMU77" s="1"/>
      <c r="AMV77" s="1"/>
      <c r="AMW77" s="1"/>
      <c r="AMX77" s="1"/>
      <c r="AMY77" s="1"/>
      <c r="AMZ77" s="1"/>
      <c r="ANA77" s="1"/>
      <c r="ANB77" s="1"/>
      <c r="ANC77" s="1"/>
      <c r="AND77" s="1"/>
      <c r="ANE77" s="1"/>
      <c r="ANF77" s="1"/>
      <c r="ANG77" s="1"/>
      <c r="ANH77" s="1"/>
      <c r="ANI77" s="1"/>
      <c r="ANJ77" s="1"/>
      <c r="ANK77" s="1"/>
      <c r="ANL77" s="1"/>
      <c r="ANM77" s="1"/>
      <c r="ANN77" s="1"/>
      <c r="ANO77" s="1"/>
      <c r="ANP77" s="1"/>
      <c r="ANQ77" s="1"/>
      <c r="ANR77" s="1"/>
      <c r="ANS77" s="1"/>
      <c r="ANT77" s="1"/>
      <c r="ANU77" s="1"/>
      <c r="ANV77" s="1"/>
      <c r="ANW77" s="1"/>
      <c r="ANX77" s="1"/>
      <c r="ANY77" s="1"/>
      <c r="ANZ77" s="1"/>
      <c r="AOA77" s="1"/>
      <c r="AOB77" s="1"/>
      <c r="AOC77" s="1"/>
      <c r="AOD77" s="1"/>
      <c r="AOE77" s="1"/>
      <c r="AOF77" s="1"/>
      <c r="AOG77" s="1"/>
      <c r="AOH77" s="1"/>
      <c r="AOI77" s="1"/>
      <c r="AOJ77" s="1"/>
      <c r="AOK77" s="1"/>
      <c r="AOL77" s="1"/>
      <c r="AOM77" s="1"/>
      <c r="AON77" s="1"/>
      <c r="AOO77" s="1"/>
      <c r="AOP77" s="1"/>
      <c r="AOQ77" s="1"/>
      <c r="AOR77" s="1"/>
      <c r="AOS77" s="1"/>
      <c r="AOT77" s="1"/>
      <c r="AOU77" s="1"/>
      <c r="AOV77" s="1"/>
      <c r="AOW77" s="1"/>
      <c r="AOX77" s="1"/>
      <c r="AOY77" s="1"/>
      <c r="AOZ77" s="1"/>
      <c r="APA77" s="1"/>
      <c r="APB77" s="1"/>
      <c r="APC77" s="1"/>
      <c r="APD77" s="1"/>
      <c r="APE77" s="1"/>
      <c r="APF77" s="1"/>
      <c r="APG77" s="1"/>
      <c r="APH77" s="1"/>
      <c r="API77" s="1"/>
      <c r="APJ77" s="1"/>
      <c r="APK77" s="1"/>
      <c r="APL77" s="1"/>
      <c r="APM77" s="1"/>
      <c r="APN77" s="1"/>
      <c r="APO77" s="1"/>
      <c r="APP77" s="1"/>
      <c r="APQ77" s="1"/>
      <c r="APR77" s="1"/>
      <c r="APS77" s="1"/>
      <c r="APT77" s="1"/>
      <c r="APU77" s="1"/>
      <c r="APV77" s="1"/>
      <c r="APW77" s="1"/>
      <c r="APX77" s="1"/>
      <c r="APY77" s="1"/>
      <c r="APZ77" s="1"/>
      <c r="AQA77" s="1"/>
      <c r="AQB77" s="1"/>
      <c r="AQC77" s="1"/>
      <c r="AQD77" s="1"/>
      <c r="AQE77" s="1"/>
      <c r="AQF77" s="1"/>
      <c r="AQG77" s="1"/>
      <c r="AQH77" s="1"/>
      <c r="AQI77" s="1"/>
      <c r="AQJ77" s="1"/>
      <c r="AQK77" s="1"/>
      <c r="AQL77" s="1"/>
      <c r="AQM77" s="1"/>
      <c r="AQN77" s="1"/>
      <c r="AQO77" s="1"/>
      <c r="AQP77" s="1"/>
      <c r="AQQ77" s="1"/>
      <c r="AQR77" s="1"/>
      <c r="AQS77" s="1"/>
      <c r="AQT77" s="1"/>
      <c r="AQU77" s="1"/>
      <c r="AQV77" s="1"/>
      <c r="AQW77" s="1"/>
      <c r="AQX77" s="1"/>
      <c r="AQY77" s="1"/>
      <c r="AQZ77" s="1"/>
      <c r="ARA77" s="1"/>
      <c r="ARB77" s="1"/>
      <c r="ARC77" s="1"/>
      <c r="ARD77" s="1"/>
      <c r="ARE77" s="1"/>
      <c r="ARF77" s="1"/>
      <c r="ARG77" s="1"/>
      <c r="ARH77" s="1"/>
      <c r="ARI77" s="1"/>
      <c r="ARJ77" s="1"/>
      <c r="ARK77" s="1"/>
      <c r="ARL77" s="1"/>
      <c r="ARM77" s="1"/>
      <c r="ARN77" s="1"/>
      <c r="ARO77" s="1"/>
      <c r="ARP77" s="1"/>
      <c r="ARQ77" s="1"/>
      <c r="ARR77" s="1"/>
      <c r="ARS77" s="1"/>
      <c r="ART77" s="1"/>
      <c r="ARU77" s="1"/>
      <c r="ARV77" s="1"/>
      <c r="ARW77" s="1"/>
      <c r="ARX77" s="1"/>
      <c r="ARY77" s="1"/>
      <c r="ARZ77" s="1"/>
      <c r="ASA77" s="1"/>
      <c r="ASB77" s="1"/>
      <c r="ASC77" s="1"/>
      <c r="ASD77" s="1"/>
      <c r="ASE77" s="1"/>
      <c r="ASF77" s="1"/>
      <c r="ASG77" s="1"/>
      <c r="ASH77" s="1"/>
      <c r="ASI77" s="1"/>
      <c r="ASJ77" s="1"/>
      <c r="ASK77" s="1"/>
      <c r="ASL77" s="1"/>
      <c r="ASM77" s="1"/>
      <c r="ASN77" s="1"/>
      <c r="ASO77" s="1"/>
      <c r="ASP77" s="1"/>
      <c r="ASQ77" s="1"/>
      <c r="ASR77" s="1"/>
      <c r="ASS77" s="1"/>
      <c r="AST77" s="1"/>
      <c r="ASU77" s="1"/>
      <c r="ASV77" s="1"/>
      <c r="ASW77" s="1"/>
      <c r="ASX77" s="1"/>
      <c r="ASY77" s="1"/>
      <c r="ASZ77" s="1"/>
      <c r="ATA77" s="1"/>
      <c r="ATB77" s="1"/>
      <c r="ATC77" s="1"/>
      <c r="ATD77" s="1"/>
      <c r="ATE77" s="1"/>
      <c r="ATF77" s="1"/>
      <c r="ATG77" s="1"/>
      <c r="ATH77" s="1"/>
      <c r="ATI77" s="1"/>
      <c r="ATJ77" s="1"/>
      <c r="ATK77" s="1"/>
      <c r="ATL77" s="1"/>
      <c r="ATM77" s="1"/>
      <c r="ATN77" s="1"/>
      <c r="ATO77" s="1"/>
      <c r="ATP77" s="1"/>
      <c r="ATQ77" s="1"/>
      <c r="ATR77" s="1"/>
      <c r="ATS77" s="1"/>
      <c r="ATT77" s="1"/>
      <c r="ATU77" s="1"/>
      <c r="ATV77" s="1"/>
      <c r="ATW77" s="1"/>
      <c r="ATX77" s="1"/>
      <c r="ATY77" s="1"/>
      <c r="ATZ77" s="1"/>
      <c r="AUA77" s="1"/>
      <c r="AUB77" s="1"/>
      <c r="AUC77" s="1"/>
      <c r="AUD77" s="1"/>
      <c r="AUE77" s="1"/>
      <c r="AUF77" s="1"/>
      <c r="AUG77" s="1"/>
      <c r="AUH77" s="1"/>
      <c r="AUI77" s="1"/>
      <c r="AUJ77" s="1"/>
      <c r="AUK77" s="1"/>
      <c r="AUL77" s="1"/>
      <c r="AUM77" s="1"/>
      <c r="AUN77" s="1"/>
      <c r="AUO77" s="1"/>
      <c r="AUP77" s="1"/>
      <c r="AUQ77" s="1"/>
      <c r="AUR77" s="1"/>
      <c r="AUS77" s="1"/>
      <c r="AUT77" s="1"/>
      <c r="AUU77" s="1"/>
      <c r="AUV77" s="1"/>
      <c r="AUW77" s="1"/>
      <c r="AUX77" s="1"/>
      <c r="AUY77" s="1"/>
      <c r="AUZ77" s="1"/>
      <c r="AVA77" s="1"/>
      <c r="AVB77" s="1"/>
      <c r="AVC77" s="1"/>
      <c r="AVD77" s="1"/>
      <c r="AVE77" s="1"/>
      <c r="AVF77" s="1"/>
      <c r="AVG77" s="1"/>
      <c r="AVH77" s="1"/>
      <c r="AVI77" s="1"/>
      <c r="AVJ77" s="1"/>
      <c r="AVK77" s="1"/>
      <c r="AVL77" s="1"/>
      <c r="AVM77" s="1"/>
      <c r="AVN77" s="1"/>
      <c r="AVO77" s="1"/>
      <c r="AVP77" s="1"/>
      <c r="AVQ77" s="1"/>
      <c r="AVR77" s="1"/>
      <c r="AVS77" s="1"/>
      <c r="AVT77" s="1"/>
      <c r="AVU77" s="1"/>
      <c r="AVV77" s="1"/>
      <c r="AVW77" s="1"/>
      <c r="AVX77" s="1"/>
      <c r="AVY77" s="1"/>
      <c r="AVZ77" s="1"/>
      <c r="AWA77" s="1"/>
      <c r="AWB77" s="1"/>
      <c r="AWC77" s="1"/>
      <c r="AWD77" s="1"/>
      <c r="AWE77" s="1"/>
      <c r="AWF77" s="1"/>
      <c r="AWG77" s="1"/>
      <c r="AWH77" s="1"/>
      <c r="AWI77" s="1"/>
      <c r="AWJ77" s="1"/>
      <c r="AWK77" s="1"/>
      <c r="AWL77" s="1"/>
      <c r="AWM77" s="1"/>
      <c r="AWN77" s="1"/>
      <c r="AWO77" s="1"/>
      <c r="AWP77" s="1"/>
      <c r="AWQ77" s="1"/>
      <c r="AWR77" s="1"/>
      <c r="AWS77" s="1"/>
      <c r="AWT77" s="1"/>
      <c r="AWU77" s="1"/>
      <c r="AWV77" s="1"/>
      <c r="AWW77" s="1"/>
      <c r="AWX77" s="1"/>
      <c r="AWY77" s="1"/>
      <c r="AWZ77" s="1"/>
      <c r="AXA77" s="1"/>
      <c r="AXB77" s="1"/>
      <c r="AXC77" s="1"/>
      <c r="AXD77" s="1"/>
      <c r="AXE77" s="1"/>
      <c r="AXF77" s="1"/>
      <c r="AXG77" s="1"/>
      <c r="AXH77" s="1"/>
      <c r="AXI77" s="1"/>
      <c r="AXJ77" s="1"/>
      <c r="AXK77" s="1"/>
      <c r="AXL77" s="1"/>
      <c r="AXM77" s="1"/>
      <c r="AXN77" s="1"/>
      <c r="AXO77" s="1"/>
      <c r="AXP77" s="1"/>
      <c r="AXQ77" s="1"/>
      <c r="AXR77" s="1"/>
      <c r="AXS77" s="1"/>
      <c r="AXT77" s="1"/>
      <c r="AXU77" s="1"/>
      <c r="AXV77" s="1"/>
      <c r="AXW77" s="1"/>
      <c r="AXX77" s="1"/>
      <c r="AXY77" s="1"/>
      <c r="AXZ77" s="1"/>
      <c r="AYA77" s="1"/>
      <c r="AYB77" s="1"/>
      <c r="AYC77" s="1"/>
      <c r="AYD77" s="1"/>
      <c r="AYE77" s="1"/>
      <c r="AYF77" s="1"/>
      <c r="AYG77" s="1"/>
      <c r="AYH77" s="1"/>
      <c r="AYI77" s="1"/>
      <c r="AYJ77" s="1"/>
      <c r="AYK77" s="1"/>
      <c r="AYL77" s="1"/>
      <c r="AYM77" s="1"/>
      <c r="AYN77" s="1"/>
      <c r="AYO77" s="1"/>
      <c r="AYP77" s="1"/>
      <c r="AYQ77" s="1"/>
      <c r="AYR77" s="1"/>
      <c r="AYS77" s="1"/>
      <c r="AYT77" s="1"/>
      <c r="AYU77" s="1"/>
      <c r="AYV77" s="1"/>
      <c r="AYW77" s="1"/>
      <c r="AYX77" s="1"/>
      <c r="AYY77" s="1"/>
      <c r="AYZ77" s="1"/>
      <c r="AZA77" s="1"/>
      <c r="AZB77" s="1"/>
      <c r="AZC77" s="1"/>
      <c r="AZD77" s="1"/>
      <c r="AZE77" s="1"/>
      <c r="AZF77" s="1"/>
      <c r="AZG77" s="1"/>
      <c r="AZH77" s="1"/>
      <c r="AZI77" s="1"/>
      <c r="AZJ77" s="1"/>
      <c r="AZK77" s="1"/>
      <c r="AZL77" s="1"/>
      <c r="AZM77" s="1"/>
      <c r="AZN77" s="1"/>
      <c r="AZO77" s="1"/>
      <c r="AZP77" s="1"/>
      <c r="AZQ77" s="1"/>
      <c r="AZR77" s="1"/>
      <c r="AZS77" s="1"/>
      <c r="AZT77" s="1"/>
      <c r="AZU77" s="1"/>
      <c r="AZV77" s="1"/>
      <c r="AZW77" s="1"/>
      <c r="AZX77" s="1"/>
      <c r="AZY77" s="1"/>
      <c r="AZZ77" s="1"/>
      <c r="BAA77" s="1"/>
      <c r="BAB77" s="1"/>
      <c r="BAC77" s="1"/>
      <c r="BAD77" s="1"/>
      <c r="BAE77" s="1"/>
      <c r="BAF77" s="1"/>
      <c r="BAG77" s="1"/>
      <c r="BAH77" s="1"/>
      <c r="BAI77" s="1"/>
      <c r="BAJ77" s="1"/>
      <c r="BAK77" s="1"/>
      <c r="BAL77" s="1"/>
      <c r="BAM77" s="1"/>
      <c r="BAN77" s="1"/>
      <c r="BAO77" s="1"/>
      <c r="BAP77" s="1"/>
      <c r="BAQ77" s="1"/>
      <c r="BAR77" s="1"/>
      <c r="BAS77" s="1"/>
      <c r="BAT77" s="1"/>
      <c r="BAU77" s="1"/>
      <c r="BAV77" s="1"/>
      <c r="BAW77" s="1"/>
      <c r="BAX77" s="1"/>
      <c r="BAY77" s="1"/>
      <c r="BAZ77" s="1"/>
      <c r="BBA77" s="1"/>
      <c r="BBB77" s="1"/>
      <c r="BBC77" s="1"/>
      <c r="BBD77" s="1"/>
      <c r="BBE77" s="1"/>
      <c r="BBF77" s="1"/>
      <c r="BBG77" s="1"/>
      <c r="BBH77" s="1"/>
      <c r="BBI77" s="1"/>
      <c r="BBJ77" s="1"/>
      <c r="BBK77" s="1"/>
      <c r="BBL77" s="1"/>
      <c r="BBM77" s="1"/>
      <c r="BBN77" s="1"/>
      <c r="BBO77" s="1"/>
      <c r="BBP77" s="1"/>
      <c r="BBQ77" s="1"/>
      <c r="BBR77" s="1"/>
      <c r="BBS77" s="1"/>
      <c r="BBT77" s="1"/>
      <c r="BBU77" s="1"/>
      <c r="BBV77" s="1"/>
      <c r="BBW77" s="1"/>
      <c r="BBX77" s="1"/>
      <c r="BBY77" s="1"/>
      <c r="BBZ77" s="1"/>
      <c r="BCA77" s="1"/>
      <c r="BCB77" s="1"/>
      <c r="BCC77" s="1"/>
      <c r="BCD77" s="1"/>
      <c r="BCE77" s="1"/>
      <c r="BCF77" s="1"/>
      <c r="BCG77" s="1"/>
      <c r="BCH77" s="1"/>
      <c r="BCI77" s="1"/>
      <c r="BCJ77" s="1"/>
      <c r="BCK77" s="1"/>
      <c r="BCL77" s="1"/>
      <c r="BCM77" s="1"/>
      <c r="BCN77" s="1"/>
      <c r="BCO77" s="1"/>
      <c r="BCP77" s="1"/>
      <c r="BCQ77" s="1"/>
      <c r="BCR77" s="1"/>
      <c r="BCS77" s="1"/>
      <c r="BCT77" s="1"/>
      <c r="BCU77" s="1"/>
      <c r="BCV77" s="1"/>
      <c r="BCW77" s="1"/>
      <c r="BCX77" s="1"/>
      <c r="BCY77" s="1"/>
      <c r="BCZ77" s="1"/>
      <c r="BDA77" s="1"/>
      <c r="BDB77" s="1"/>
      <c r="BDC77" s="1"/>
      <c r="BDD77" s="1"/>
      <c r="BDE77" s="1"/>
      <c r="BDF77" s="1"/>
      <c r="BDG77" s="1"/>
      <c r="BDH77" s="1"/>
      <c r="BDI77" s="1"/>
      <c r="BDJ77" s="1"/>
      <c r="BDK77" s="1"/>
      <c r="BDL77" s="1"/>
      <c r="BDM77" s="1"/>
      <c r="BDN77" s="1"/>
      <c r="BDO77" s="1"/>
      <c r="BDP77" s="1"/>
      <c r="BDQ77" s="1"/>
      <c r="BDR77" s="1"/>
      <c r="BDS77" s="1"/>
      <c r="BDT77" s="1"/>
      <c r="BDU77" s="1"/>
      <c r="BDV77" s="1"/>
      <c r="BDW77" s="1"/>
      <c r="BDX77" s="1"/>
      <c r="BDY77" s="1"/>
      <c r="BDZ77" s="1"/>
      <c r="BEA77" s="1"/>
      <c r="BEB77" s="1"/>
      <c r="BEC77" s="1"/>
      <c r="BED77" s="1"/>
      <c r="BEE77" s="1"/>
      <c r="BEF77" s="1"/>
      <c r="BEG77" s="1"/>
      <c r="BEH77" s="1"/>
      <c r="BEI77" s="1"/>
      <c r="BEJ77" s="1"/>
      <c r="BEK77" s="1"/>
      <c r="BEL77" s="1"/>
      <c r="BEM77" s="1"/>
      <c r="BEN77" s="1"/>
      <c r="BEO77" s="1"/>
      <c r="BEP77" s="1"/>
      <c r="BEQ77" s="1"/>
      <c r="BER77" s="1"/>
      <c r="BES77" s="1"/>
      <c r="BET77" s="1"/>
      <c r="BEU77" s="1"/>
      <c r="BEV77" s="1"/>
      <c r="BEW77" s="1"/>
      <c r="BEX77" s="1"/>
      <c r="BEY77" s="1"/>
      <c r="BEZ77" s="1"/>
      <c r="BFA77" s="1"/>
      <c r="BFB77" s="1"/>
      <c r="BFC77" s="1"/>
      <c r="BFD77" s="1"/>
      <c r="BFE77" s="1"/>
      <c r="BFF77" s="1"/>
      <c r="BFG77" s="1"/>
      <c r="BFH77" s="1"/>
      <c r="BFI77" s="1"/>
      <c r="BFJ77" s="1"/>
      <c r="BFK77" s="1"/>
      <c r="BFL77" s="1"/>
      <c r="BFM77" s="1"/>
      <c r="BFN77" s="1"/>
      <c r="BFO77" s="1"/>
      <c r="BFP77" s="1"/>
      <c r="BFQ77" s="1"/>
      <c r="BFR77" s="1"/>
      <c r="BFS77" s="1"/>
      <c r="BFT77" s="1"/>
      <c r="BFU77" s="1"/>
      <c r="BFV77" s="1"/>
      <c r="BFW77" s="1"/>
      <c r="BFX77" s="1"/>
      <c r="BFY77" s="1"/>
      <c r="BFZ77" s="1"/>
      <c r="BGA77" s="1"/>
      <c r="BGB77" s="1"/>
      <c r="BGC77" s="1"/>
      <c r="BGD77" s="1"/>
      <c r="BGE77" s="1"/>
      <c r="BGF77" s="1"/>
      <c r="BGG77" s="1"/>
      <c r="BGH77" s="1"/>
      <c r="BGI77" s="1"/>
      <c r="BGJ77" s="1"/>
      <c r="BGK77" s="1"/>
      <c r="BGL77" s="1"/>
      <c r="BGM77" s="1"/>
      <c r="BGN77" s="1"/>
      <c r="BGO77" s="1"/>
      <c r="BGP77" s="1"/>
      <c r="BGQ77" s="1"/>
      <c r="BGR77" s="1"/>
      <c r="BGS77" s="1"/>
      <c r="BGT77" s="1"/>
      <c r="BGU77" s="1"/>
      <c r="BGV77" s="1"/>
      <c r="BGW77" s="1"/>
      <c r="BGX77" s="1"/>
      <c r="BGY77" s="1"/>
      <c r="BGZ77" s="1"/>
      <c r="BHA77" s="1"/>
      <c r="BHB77" s="1"/>
      <c r="BHC77" s="1"/>
      <c r="BHD77" s="1"/>
      <c r="BHE77" s="1"/>
      <c r="BHF77" s="1"/>
      <c r="BHG77" s="1"/>
      <c r="BHH77" s="1"/>
      <c r="BHI77" s="1"/>
      <c r="BHJ77" s="1"/>
      <c r="BHK77" s="1"/>
      <c r="BHL77" s="1"/>
      <c r="BHM77" s="1"/>
      <c r="BHN77" s="1"/>
      <c r="BHO77" s="1"/>
      <c r="BHP77" s="1"/>
      <c r="BHQ77" s="1"/>
      <c r="BHR77" s="1"/>
      <c r="BHS77" s="1"/>
      <c r="BHT77" s="1"/>
      <c r="BHU77" s="1"/>
      <c r="BHV77" s="1"/>
      <c r="BHW77" s="1"/>
      <c r="BHX77" s="1"/>
      <c r="BHY77" s="1"/>
      <c r="BHZ77" s="1"/>
      <c r="BIA77" s="1"/>
      <c r="BIB77" s="1"/>
      <c r="BIC77" s="1"/>
      <c r="BID77" s="1"/>
      <c r="BIE77" s="1"/>
      <c r="BIF77" s="1"/>
      <c r="BIG77" s="1"/>
      <c r="BIH77" s="1"/>
      <c r="BII77" s="1"/>
      <c r="BIJ77" s="1"/>
      <c r="BIK77" s="1"/>
      <c r="BIL77" s="1"/>
      <c r="BIM77" s="1"/>
      <c r="BIN77" s="1"/>
      <c r="BIO77" s="1"/>
      <c r="BIP77" s="1"/>
      <c r="BIQ77" s="1"/>
      <c r="BIR77" s="1"/>
      <c r="BIS77" s="1"/>
      <c r="BIT77" s="1"/>
      <c r="BIU77" s="1"/>
      <c r="BIV77" s="1"/>
      <c r="BIW77" s="1"/>
      <c r="BIX77" s="1"/>
      <c r="BIY77" s="1"/>
      <c r="BIZ77" s="1"/>
      <c r="BJA77" s="1"/>
      <c r="BJB77" s="1"/>
      <c r="BJC77" s="1"/>
      <c r="BJD77" s="1"/>
      <c r="BJE77" s="1"/>
      <c r="BJF77" s="1"/>
      <c r="BJG77" s="1"/>
      <c r="BJH77" s="1"/>
      <c r="BJI77" s="1"/>
      <c r="BJJ77" s="1"/>
      <c r="BJK77" s="1"/>
      <c r="BJL77" s="1"/>
      <c r="BJM77" s="1"/>
      <c r="BJN77" s="1"/>
      <c r="BJO77" s="1"/>
      <c r="BJP77" s="1"/>
      <c r="BJQ77" s="1"/>
      <c r="BJR77" s="1"/>
      <c r="BJS77" s="1"/>
      <c r="BJT77" s="1"/>
      <c r="BJU77" s="1"/>
      <c r="BJV77" s="1"/>
      <c r="BJW77" s="1"/>
      <c r="BJX77" s="1"/>
      <c r="BJY77" s="1"/>
      <c r="BJZ77" s="1"/>
      <c r="BKA77" s="1"/>
      <c r="BKB77" s="1"/>
      <c r="BKC77" s="1"/>
      <c r="BKD77" s="1"/>
      <c r="BKE77" s="1"/>
      <c r="BKF77" s="1"/>
      <c r="BKG77" s="1"/>
      <c r="BKH77" s="1"/>
      <c r="BKI77" s="1"/>
      <c r="BKJ77" s="1"/>
      <c r="BKK77" s="1"/>
      <c r="BKL77" s="1"/>
      <c r="BKM77" s="1"/>
      <c r="BKN77" s="1"/>
      <c r="BKO77" s="1"/>
      <c r="BKP77" s="1"/>
      <c r="BKQ77" s="1"/>
      <c r="BKR77" s="1"/>
      <c r="BKS77" s="1"/>
      <c r="BKT77" s="1"/>
      <c r="BKU77" s="1"/>
      <c r="BKV77" s="1"/>
      <c r="BKW77" s="1"/>
      <c r="BKX77" s="1"/>
      <c r="BKY77" s="1"/>
      <c r="BKZ77" s="1"/>
      <c r="BLA77" s="1"/>
      <c r="BLB77" s="1"/>
      <c r="BLC77" s="1"/>
      <c r="BLD77" s="1"/>
      <c r="BLE77" s="1"/>
      <c r="BLF77" s="1"/>
      <c r="BLG77" s="1"/>
      <c r="BLH77" s="1"/>
      <c r="BLI77" s="1"/>
      <c r="BLJ77" s="1"/>
      <c r="BLK77" s="1"/>
      <c r="BLL77" s="1"/>
      <c r="BLM77" s="1"/>
      <c r="BLN77" s="1"/>
      <c r="BLO77" s="1"/>
      <c r="BLP77" s="1"/>
      <c r="BLQ77" s="1"/>
      <c r="BLR77" s="1"/>
      <c r="BLS77" s="1"/>
      <c r="BLT77" s="1"/>
      <c r="BLU77" s="1"/>
      <c r="BLV77" s="1"/>
      <c r="BLW77" s="1"/>
      <c r="BLX77" s="1"/>
      <c r="BLY77" s="1"/>
      <c r="BLZ77" s="1"/>
      <c r="BMA77" s="1"/>
      <c r="BMB77" s="1"/>
      <c r="BMC77" s="1"/>
      <c r="BMD77" s="1"/>
      <c r="BME77" s="1"/>
      <c r="BMF77" s="1"/>
      <c r="BMG77" s="1"/>
      <c r="BMH77" s="1"/>
      <c r="BMI77" s="1"/>
      <c r="BMJ77" s="1"/>
      <c r="BMK77" s="1"/>
      <c r="BML77" s="1"/>
      <c r="BMM77" s="1"/>
      <c r="BMN77" s="1"/>
      <c r="BMO77" s="1"/>
      <c r="BMP77" s="1"/>
      <c r="BMQ77" s="1"/>
      <c r="BMR77" s="1"/>
      <c r="BMS77" s="1"/>
      <c r="BMT77" s="1"/>
      <c r="BMU77" s="1"/>
      <c r="BMV77" s="1"/>
      <c r="BMW77" s="1"/>
      <c r="BMX77" s="1"/>
      <c r="BMY77" s="1"/>
      <c r="BMZ77" s="1"/>
      <c r="BNA77" s="1"/>
      <c r="BNB77" s="1"/>
      <c r="BNC77" s="1"/>
      <c r="BND77" s="1"/>
      <c r="BNE77" s="1"/>
      <c r="BNF77" s="1"/>
      <c r="BNG77" s="1"/>
      <c r="BNH77" s="1"/>
      <c r="BNI77" s="1"/>
      <c r="BNJ77" s="1"/>
      <c r="BNK77" s="1"/>
      <c r="BNL77" s="1"/>
      <c r="BNM77" s="1"/>
      <c r="BNN77" s="1"/>
      <c r="BNO77" s="1"/>
      <c r="BNP77" s="1"/>
      <c r="BNQ77" s="1"/>
      <c r="BNR77" s="1"/>
      <c r="BNS77" s="1"/>
      <c r="BNT77" s="1"/>
      <c r="BNU77" s="1"/>
      <c r="BNV77" s="1"/>
      <c r="BNW77" s="1"/>
      <c r="BNX77" s="1"/>
      <c r="BNY77" s="1"/>
      <c r="BNZ77" s="1"/>
      <c r="BOA77" s="1"/>
      <c r="BOB77" s="1"/>
      <c r="BOC77" s="1"/>
      <c r="BOD77" s="1"/>
      <c r="BOE77" s="1"/>
      <c r="BOF77" s="1"/>
      <c r="BOG77" s="1"/>
      <c r="BOH77" s="1"/>
      <c r="BOI77" s="1"/>
      <c r="BOJ77" s="1"/>
      <c r="BOK77" s="1"/>
      <c r="BOL77" s="1"/>
      <c r="BOM77" s="1"/>
      <c r="BON77" s="1"/>
      <c r="BOO77" s="1"/>
      <c r="BOP77" s="1"/>
      <c r="BOQ77" s="1"/>
      <c r="BOR77" s="1"/>
      <c r="BOS77" s="1"/>
      <c r="BOT77" s="1"/>
      <c r="BOU77" s="1"/>
      <c r="BOV77" s="1"/>
      <c r="BOW77" s="1"/>
      <c r="BOX77" s="1"/>
      <c r="BOY77" s="1"/>
      <c r="BOZ77" s="1"/>
      <c r="BPA77" s="1"/>
      <c r="BPB77" s="1"/>
      <c r="BPC77" s="1"/>
      <c r="BPD77" s="1"/>
      <c r="BPE77" s="1"/>
      <c r="BPF77" s="1"/>
      <c r="BPG77" s="1"/>
      <c r="BPH77" s="1"/>
      <c r="BPI77" s="1"/>
      <c r="BPJ77" s="1"/>
      <c r="BPK77" s="1"/>
      <c r="BPL77" s="1"/>
      <c r="BPM77" s="1"/>
      <c r="BPN77" s="1"/>
      <c r="BPO77" s="1"/>
      <c r="BPP77" s="1"/>
      <c r="BPQ77" s="1"/>
      <c r="BPR77" s="1"/>
      <c r="BPS77" s="1"/>
      <c r="BPT77" s="1"/>
      <c r="BPU77" s="1"/>
      <c r="BPV77" s="1"/>
      <c r="BPW77" s="1"/>
      <c r="BPX77" s="1"/>
      <c r="BPY77" s="1"/>
      <c r="BPZ77" s="1"/>
      <c r="BQA77" s="1"/>
      <c r="BQB77" s="1"/>
      <c r="BQC77" s="1"/>
      <c r="BQD77" s="1"/>
      <c r="BQE77" s="1"/>
      <c r="BQF77" s="1"/>
      <c r="BQG77" s="1"/>
      <c r="BQH77" s="1"/>
      <c r="BQI77" s="1"/>
      <c r="BQJ77" s="1"/>
      <c r="BQK77" s="1"/>
      <c r="BQL77" s="1"/>
      <c r="BQM77" s="1"/>
      <c r="BQN77" s="1"/>
      <c r="BQO77" s="1"/>
      <c r="BQP77" s="1"/>
      <c r="BQQ77" s="1"/>
      <c r="BQR77" s="1"/>
      <c r="BQS77" s="1"/>
      <c r="BQT77" s="1"/>
      <c r="BQU77" s="1"/>
      <c r="BQV77" s="1"/>
      <c r="BQW77" s="1"/>
      <c r="BQX77" s="1"/>
      <c r="BQY77" s="1"/>
      <c r="BQZ77" s="1"/>
      <c r="BRA77" s="1"/>
      <c r="BRB77" s="1"/>
      <c r="BRC77" s="1"/>
      <c r="BRD77" s="1"/>
      <c r="BRE77" s="1"/>
      <c r="BRF77" s="1"/>
      <c r="BRG77" s="1"/>
      <c r="BRH77" s="1"/>
      <c r="BRI77" s="1"/>
      <c r="BRJ77" s="1"/>
      <c r="BRK77" s="1"/>
      <c r="BRL77" s="1"/>
      <c r="BRM77" s="1"/>
      <c r="BRN77" s="1"/>
      <c r="BRO77" s="1"/>
      <c r="BRP77" s="1"/>
      <c r="BRQ77" s="1"/>
      <c r="BRR77" s="1"/>
      <c r="BRS77" s="1"/>
      <c r="BRT77" s="1"/>
      <c r="BRU77" s="1"/>
      <c r="BRV77" s="1"/>
      <c r="BRW77" s="1"/>
      <c r="BRX77" s="1"/>
      <c r="BRY77" s="1"/>
      <c r="BRZ77" s="1"/>
      <c r="BSA77" s="1"/>
      <c r="BSB77" s="1"/>
      <c r="BSC77" s="1"/>
      <c r="BSD77" s="1"/>
      <c r="BSE77" s="1"/>
      <c r="BSF77" s="1"/>
      <c r="BSG77" s="1"/>
      <c r="BSH77" s="1"/>
      <c r="BSI77" s="1"/>
      <c r="BSJ77" s="1"/>
      <c r="BSK77" s="1"/>
      <c r="BSL77" s="1"/>
      <c r="BSM77" s="1"/>
      <c r="BSN77" s="1"/>
      <c r="BSO77" s="1"/>
      <c r="BSP77" s="1"/>
      <c r="BSQ77" s="1"/>
      <c r="BSR77" s="1"/>
      <c r="BSS77" s="1"/>
      <c r="BST77" s="1"/>
      <c r="BSU77" s="1"/>
      <c r="BSV77" s="1"/>
      <c r="BSW77" s="1"/>
      <c r="BSX77" s="1"/>
      <c r="BSY77" s="1"/>
      <c r="BSZ77" s="1"/>
      <c r="BTA77" s="1"/>
      <c r="BTB77" s="1"/>
      <c r="BTC77" s="1"/>
      <c r="BTD77" s="1"/>
      <c r="BTE77" s="1"/>
      <c r="BTF77" s="1"/>
      <c r="BTG77" s="1"/>
      <c r="BTH77" s="1"/>
      <c r="BTI77" s="1"/>
      <c r="BTJ77" s="1"/>
      <c r="BTK77" s="1"/>
      <c r="BTL77" s="1"/>
      <c r="BTM77" s="1"/>
      <c r="BTN77" s="1"/>
      <c r="BTO77" s="1"/>
      <c r="BTP77" s="1"/>
      <c r="BTQ77" s="1"/>
      <c r="BTR77" s="1"/>
      <c r="BTS77" s="1"/>
      <c r="BTT77" s="1"/>
      <c r="BTU77" s="1"/>
      <c r="BTV77" s="1"/>
      <c r="BTW77" s="1"/>
      <c r="BTX77" s="1"/>
      <c r="BTY77" s="1"/>
      <c r="BTZ77" s="1"/>
      <c r="BUA77" s="1"/>
      <c r="BUB77" s="1"/>
      <c r="BUC77" s="1"/>
      <c r="BUD77" s="1"/>
      <c r="BUE77" s="1"/>
      <c r="BUF77" s="1"/>
      <c r="BUG77" s="1"/>
      <c r="BUH77" s="1"/>
      <c r="BUI77" s="1"/>
      <c r="BUJ77" s="1"/>
      <c r="BUK77" s="1"/>
      <c r="BUL77" s="1"/>
      <c r="BUM77" s="1"/>
      <c r="BUN77" s="1"/>
      <c r="BUO77" s="1"/>
      <c r="BUP77" s="1"/>
      <c r="BUQ77" s="1"/>
      <c r="BUR77" s="1"/>
      <c r="BUS77" s="1"/>
      <c r="BUT77" s="1"/>
      <c r="BUU77" s="1"/>
      <c r="BUV77" s="1"/>
      <c r="BUW77" s="1"/>
      <c r="BUX77" s="1"/>
      <c r="BUY77" s="1"/>
      <c r="BUZ77" s="1"/>
      <c r="BVA77" s="1"/>
      <c r="BVB77" s="1"/>
      <c r="BVC77" s="1"/>
      <c r="BVD77" s="1"/>
      <c r="BVE77" s="1"/>
      <c r="BVF77" s="1"/>
      <c r="BVG77" s="1"/>
      <c r="BVH77" s="1"/>
      <c r="BVI77" s="1"/>
      <c r="BVJ77" s="1"/>
      <c r="BVK77" s="1"/>
      <c r="BVL77" s="1"/>
      <c r="BVM77" s="1"/>
      <c r="BVN77" s="1"/>
      <c r="BVO77" s="1"/>
      <c r="BVP77" s="1"/>
      <c r="BVQ77" s="1"/>
      <c r="BVR77" s="1"/>
      <c r="BVS77" s="1"/>
      <c r="BVT77" s="1"/>
      <c r="BVU77" s="1"/>
      <c r="BVV77" s="1"/>
      <c r="BVW77" s="1"/>
      <c r="BVX77" s="1"/>
      <c r="BVY77" s="1"/>
      <c r="BVZ77" s="1"/>
      <c r="BWA77" s="1"/>
      <c r="BWB77" s="1"/>
      <c r="BWC77" s="1"/>
      <c r="BWD77" s="1"/>
      <c r="BWE77" s="1"/>
      <c r="BWF77" s="1"/>
      <c r="BWG77" s="1"/>
      <c r="BWH77" s="1"/>
      <c r="BWI77" s="1"/>
      <c r="BWJ77" s="1"/>
      <c r="BWK77" s="1"/>
      <c r="BWL77" s="1"/>
      <c r="BWM77" s="1"/>
      <c r="BWN77" s="1"/>
      <c r="BWO77" s="1"/>
      <c r="BWP77" s="1"/>
      <c r="BWQ77" s="1"/>
      <c r="BWR77" s="1"/>
      <c r="BWS77" s="1"/>
      <c r="BWT77" s="1"/>
      <c r="BWU77" s="1"/>
      <c r="BWV77" s="1"/>
      <c r="BWW77" s="1"/>
      <c r="BWX77" s="1"/>
      <c r="BWY77" s="1"/>
      <c r="BWZ77" s="1"/>
      <c r="BXA77" s="1"/>
      <c r="BXB77" s="1"/>
      <c r="BXC77" s="1"/>
      <c r="BXD77" s="1"/>
      <c r="BXE77" s="1"/>
      <c r="BXF77" s="1"/>
      <c r="BXG77" s="1"/>
      <c r="BXH77" s="1"/>
      <c r="BXI77" s="1"/>
      <c r="BXJ77" s="1"/>
      <c r="BXK77" s="1"/>
      <c r="BXL77" s="1"/>
      <c r="BXM77" s="1"/>
      <c r="BXN77" s="1"/>
      <c r="BXO77" s="1"/>
      <c r="BXP77" s="1"/>
      <c r="BXQ77" s="1"/>
      <c r="BXR77" s="1"/>
      <c r="BXS77" s="1"/>
      <c r="BXT77" s="1"/>
      <c r="BXU77" s="1"/>
      <c r="BXV77" s="1"/>
      <c r="BXW77" s="1"/>
      <c r="BXX77" s="1"/>
      <c r="BXY77" s="1"/>
      <c r="BXZ77" s="1"/>
      <c r="BYA77" s="1"/>
      <c r="BYB77" s="1"/>
      <c r="BYC77" s="1"/>
      <c r="BYD77" s="1"/>
      <c r="BYE77" s="1"/>
      <c r="BYF77" s="1"/>
      <c r="BYG77" s="1"/>
      <c r="BYH77" s="1"/>
      <c r="BYI77" s="1"/>
      <c r="BYJ77" s="1"/>
      <c r="BYK77" s="1"/>
      <c r="BYL77" s="1"/>
      <c r="BYM77" s="1"/>
      <c r="BYN77" s="1"/>
      <c r="BYO77" s="1"/>
      <c r="BYP77" s="1"/>
      <c r="BYQ77" s="1"/>
      <c r="BYR77" s="1"/>
      <c r="BYS77" s="1"/>
      <c r="BYT77" s="1"/>
      <c r="BYU77" s="1"/>
      <c r="BYV77" s="1"/>
      <c r="BYW77" s="1"/>
      <c r="BYX77" s="1"/>
      <c r="BYY77" s="1"/>
      <c r="BYZ77" s="1"/>
      <c r="BZA77" s="1"/>
      <c r="BZB77" s="1"/>
      <c r="BZC77" s="1"/>
      <c r="BZD77" s="1"/>
      <c r="BZE77" s="1"/>
      <c r="BZF77" s="1"/>
      <c r="BZG77" s="1"/>
      <c r="BZH77" s="1"/>
      <c r="BZI77" s="1"/>
      <c r="BZJ77" s="1"/>
      <c r="BZK77" s="1"/>
      <c r="BZL77" s="1"/>
      <c r="BZM77" s="1"/>
      <c r="BZN77" s="1"/>
      <c r="BZO77" s="1"/>
      <c r="BZP77" s="1"/>
      <c r="BZQ77" s="1"/>
      <c r="BZR77" s="1"/>
      <c r="BZS77" s="1"/>
      <c r="BZT77" s="1"/>
      <c r="BZU77" s="1"/>
      <c r="BZV77" s="1"/>
      <c r="BZW77" s="1"/>
      <c r="BZX77" s="1"/>
      <c r="BZY77" s="1"/>
      <c r="BZZ77" s="1"/>
      <c r="CAA77" s="1"/>
      <c r="CAB77" s="1"/>
      <c r="CAC77" s="1"/>
      <c r="CAD77" s="1"/>
      <c r="CAE77" s="1"/>
      <c r="CAF77" s="1"/>
      <c r="CAG77" s="1"/>
      <c r="CAH77" s="1"/>
      <c r="CAI77" s="1"/>
      <c r="CAJ77" s="1"/>
      <c r="CAK77" s="1"/>
      <c r="CAL77" s="1"/>
      <c r="CAM77" s="1"/>
      <c r="CAN77" s="1"/>
      <c r="CAO77" s="1"/>
      <c r="CAP77" s="1"/>
      <c r="CAQ77" s="1"/>
      <c r="CAR77" s="1"/>
      <c r="CAS77" s="1"/>
      <c r="CAT77" s="1"/>
      <c r="CAU77" s="1"/>
      <c r="CAV77" s="1"/>
      <c r="CAW77" s="1"/>
      <c r="CAX77" s="1"/>
      <c r="CAY77" s="1"/>
      <c r="CAZ77" s="1"/>
      <c r="CBA77" s="1"/>
      <c r="CBB77" s="1"/>
      <c r="CBC77" s="1"/>
      <c r="CBD77" s="1"/>
      <c r="CBE77" s="1"/>
      <c r="CBF77" s="1"/>
      <c r="CBG77" s="1"/>
      <c r="CBH77" s="1"/>
      <c r="CBI77" s="1"/>
      <c r="CBJ77" s="1"/>
      <c r="CBK77" s="1"/>
      <c r="CBL77" s="1"/>
      <c r="CBM77" s="1"/>
      <c r="CBN77" s="1"/>
      <c r="CBO77" s="1"/>
      <c r="CBP77" s="1"/>
      <c r="CBQ77" s="1"/>
      <c r="CBR77" s="1"/>
      <c r="CBS77" s="1"/>
      <c r="CBT77" s="1"/>
      <c r="CBU77" s="1"/>
      <c r="CBV77" s="1"/>
      <c r="CBW77" s="1"/>
      <c r="CBX77" s="1"/>
      <c r="CBY77" s="1"/>
      <c r="CBZ77" s="1"/>
      <c r="CCA77" s="1"/>
      <c r="CCB77" s="1"/>
      <c r="CCC77" s="1"/>
      <c r="CCD77" s="1"/>
      <c r="CCE77" s="1"/>
      <c r="CCF77" s="1"/>
      <c r="CCG77" s="1"/>
      <c r="CCH77" s="1"/>
      <c r="CCI77" s="1"/>
      <c r="CCJ77" s="1"/>
      <c r="CCK77" s="1"/>
      <c r="CCL77" s="1"/>
      <c r="CCM77" s="1"/>
      <c r="CCN77" s="1"/>
      <c r="CCO77" s="1"/>
      <c r="CCP77" s="1"/>
      <c r="CCQ77" s="1"/>
      <c r="CCR77" s="1"/>
      <c r="CCS77" s="1"/>
      <c r="CCT77" s="1"/>
      <c r="CCU77" s="1"/>
      <c r="CCV77" s="1"/>
      <c r="CCW77" s="1"/>
      <c r="CCX77" s="1"/>
      <c r="CCY77" s="1"/>
      <c r="CCZ77" s="1"/>
      <c r="CDA77" s="1"/>
      <c r="CDB77" s="1"/>
      <c r="CDC77" s="1"/>
      <c r="CDD77" s="1"/>
      <c r="CDE77" s="1"/>
      <c r="CDF77" s="1"/>
      <c r="CDG77" s="1"/>
      <c r="CDH77" s="1"/>
      <c r="CDI77" s="1"/>
      <c r="CDJ77" s="1"/>
      <c r="CDK77" s="1"/>
      <c r="CDL77" s="1"/>
      <c r="CDM77" s="1"/>
      <c r="CDN77" s="1"/>
      <c r="CDO77" s="1"/>
      <c r="CDP77" s="1"/>
      <c r="CDQ77" s="1"/>
      <c r="CDR77" s="1"/>
      <c r="CDS77" s="1"/>
      <c r="CDT77" s="1"/>
      <c r="CDU77" s="1"/>
      <c r="CDV77" s="1"/>
      <c r="CDW77" s="1"/>
      <c r="CDX77" s="1"/>
      <c r="CDY77" s="1"/>
      <c r="CDZ77" s="1"/>
      <c r="CEA77" s="1"/>
      <c r="CEB77" s="1"/>
      <c r="CEC77" s="1"/>
      <c r="CED77" s="1"/>
      <c r="CEE77" s="1"/>
      <c r="CEF77" s="1"/>
      <c r="CEG77" s="1"/>
      <c r="CEH77" s="1"/>
      <c r="CEI77" s="1"/>
      <c r="CEJ77" s="1"/>
      <c r="CEK77" s="1"/>
      <c r="CEL77" s="1"/>
      <c r="CEM77" s="1"/>
      <c r="CEN77" s="1"/>
      <c r="CEO77" s="1"/>
      <c r="CEP77" s="1"/>
      <c r="CEQ77" s="1"/>
      <c r="CER77" s="1"/>
      <c r="CES77" s="1"/>
      <c r="CET77" s="1"/>
      <c r="CEU77" s="1"/>
      <c r="CEV77" s="1"/>
      <c r="CEW77" s="1"/>
      <c r="CEX77" s="1"/>
      <c r="CEY77" s="1"/>
      <c r="CEZ77" s="1"/>
      <c r="CFA77" s="1"/>
      <c r="CFB77" s="1"/>
      <c r="CFC77" s="1"/>
      <c r="CFD77" s="1"/>
      <c r="CFE77" s="1"/>
      <c r="CFF77" s="1"/>
      <c r="CFG77" s="1"/>
      <c r="CFH77" s="1"/>
      <c r="CFI77" s="1"/>
      <c r="CFJ77" s="1"/>
      <c r="CFK77" s="1"/>
      <c r="CFL77" s="1"/>
      <c r="CFM77" s="1"/>
      <c r="CFN77" s="1"/>
      <c r="CFO77" s="1"/>
      <c r="CFP77" s="1"/>
      <c r="CFQ77" s="1"/>
      <c r="CFR77" s="1"/>
      <c r="CFS77" s="1"/>
      <c r="CFT77" s="1"/>
      <c r="CFU77" s="1"/>
      <c r="CFV77" s="1"/>
      <c r="CFW77" s="1"/>
      <c r="CFX77" s="1"/>
      <c r="CFY77" s="1"/>
      <c r="CFZ77" s="1"/>
      <c r="CGA77" s="1"/>
      <c r="CGB77" s="1"/>
      <c r="CGC77" s="1"/>
      <c r="CGD77" s="1"/>
      <c r="CGE77" s="1"/>
      <c r="CGF77" s="1"/>
      <c r="CGG77" s="1"/>
      <c r="CGH77" s="1"/>
      <c r="CGI77" s="1"/>
      <c r="CGJ77" s="1"/>
      <c r="CGK77" s="1"/>
      <c r="CGL77" s="1"/>
      <c r="CGM77" s="1"/>
      <c r="CGN77" s="1"/>
      <c r="CGO77" s="1"/>
      <c r="CGP77" s="1"/>
      <c r="CGQ77" s="1"/>
      <c r="CGR77" s="1"/>
      <c r="CGS77" s="1"/>
      <c r="CGT77" s="1"/>
      <c r="CGU77" s="1"/>
      <c r="CGV77" s="1"/>
      <c r="CGW77" s="1"/>
      <c r="CGX77" s="1"/>
      <c r="CGY77" s="1"/>
      <c r="CGZ77" s="1"/>
      <c r="CHA77" s="1"/>
      <c r="CHB77" s="1"/>
      <c r="CHC77" s="1"/>
      <c r="CHD77" s="1"/>
      <c r="CHE77" s="1"/>
      <c r="CHF77" s="1"/>
      <c r="CHG77" s="1"/>
      <c r="CHH77" s="1"/>
      <c r="CHI77" s="1"/>
      <c r="CHJ77" s="1"/>
      <c r="CHK77" s="1"/>
      <c r="CHL77" s="1"/>
      <c r="CHM77" s="1"/>
      <c r="CHN77" s="1"/>
      <c r="CHO77" s="1"/>
      <c r="CHP77" s="1"/>
      <c r="CHQ77" s="1"/>
      <c r="CHR77" s="1"/>
      <c r="CHS77" s="1"/>
      <c r="CHT77" s="1"/>
      <c r="CHU77" s="1"/>
      <c r="CHV77" s="1"/>
      <c r="CHW77" s="1"/>
      <c r="CHX77" s="1"/>
      <c r="CHY77" s="1"/>
      <c r="CHZ77" s="1"/>
      <c r="CIA77" s="1"/>
      <c r="CIB77" s="1"/>
      <c r="CIC77" s="1"/>
      <c r="CID77" s="1"/>
      <c r="CIE77" s="1"/>
      <c r="CIF77" s="1"/>
      <c r="CIG77" s="1"/>
      <c r="CIH77" s="1"/>
      <c r="CII77" s="1"/>
      <c r="CIJ77" s="1"/>
      <c r="CIK77" s="1"/>
      <c r="CIL77" s="1"/>
      <c r="CIM77" s="1"/>
      <c r="CIN77" s="1"/>
      <c r="CIO77" s="1"/>
      <c r="CIP77" s="1"/>
      <c r="CIQ77" s="1"/>
      <c r="CIR77" s="1"/>
      <c r="CIS77" s="1"/>
      <c r="CIT77" s="1"/>
      <c r="CIU77" s="1"/>
      <c r="CIV77" s="1"/>
      <c r="CIW77" s="1"/>
      <c r="CIX77" s="1"/>
      <c r="CIY77" s="1"/>
      <c r="CIZ77" s="1"/>
      <c r="CJA77" s="1"/>
      <c r="CJB77" s="1"/>
      <c r="CJC77" s="1"/>
      <c r="CJD77" s="1"/>
      <c r="CJE77" s="1"/>
      <c r="CJF77" s="1"/>
      <c r="CJG77" s="1"/>
      <c r="CJH77" s="1"/>
      <c r="CJI77" s="1"/>
      <c r="CJJ77" s="1"/>
      <c r="CJK77" s="1"/>
      <c r="CJL77" s="1"/>
      <c r="CJM77" s="1"/>
      <c r="CJN77" s="1"/>
      <c r="CJO77" s="1"/>
      <c r="CJP77" s="1"/>
      <c r="CJQ77" s="1"/>
      <c r="CJR77" s="1"/>
      <c r="CJS77" s="1"/>
      <c r="CJT77" s="1"/>
      <c r="CJU77" s="1"/>
      <c r="CJV77" s="1"/>
      <c r="CJW77" s="1"/>
      <c r="CJX77" s="1"/>
      <c r="CJY77" s="1"/>
      <c r="CJZ77" s="1"/>
      <c r="CKA77" s="1"/>
      <c r="CKB77" s="1"/>
      <c r="CKC77" s="1"/>
      <c r="CKD77" s="1"/>
      <c r="CKE77" s="1"/>
      <c r="CKF77" s="1"/>
      <c r="CKG77" s="1"/>
      <c r="CKH77" s="1"/>
      <c r="CKI77" s="1"/>
      <c r="CKJ77" s="1"/>
      <c r="CKK77" s="1"/>
      <c r="CKL77" s="1"/>
      <c r="CKM77" s="1"/>
      <c r="CKN77" s="1"/>
      <c r="CKO77" s="1"/>
      <c r="CKP77" s="1"/>
      <c r="CKQ77" s="1"/>
      <c r="CKR77" s="1"/>
      <c r="CKS77" s="1"/>
      <c r="CKT77" s="1"/>
      <c r="CKU77" s="1"/>
      <c r="CKV77" s="1"/>
      <c r="CKW77" s="1"/>
      <c r="CKX77" s="1"/>
      <c r="CKY77" s="1"/>
      <c r="CKZ77" s="1"/>
      <c r="CLA77" s="1"/>
      <c r="CLB77" s="1"/>
      <c r="CLC77" s="1"/>
      <c r="CLD77" s="1"/>
      <c r="CLE77" s="1"/>
      <c r="CLF77" s="1"/>
      <c r="CLG77" s="1"/>
      <c r="CLH77" s="1"/>
      <c r="CLI77" s="1"/>
      <c r="CLJ77" s="1"/>
      <c r="CLK77" s="1"/>
      <c r="CLL77" s="1"/>
      <c r="CLM77" s="1"/>
      <c r="CLN77" s="1"/>
      <c r="CLO77" s="1"/>
      <c r="CLP77" s="1"/>
      <c r="CLQ77" s="1"/>
      <c r="CLR77" s="1"/>
      <c r="CLS77" s="1"/>
      <c r="CLT77" s="1"/>
      <c r="CLU77" s="1"/>
      <c r="CLV77" s="1"/>
      <c r="CLW77" s="1"/>
      <c r="CLX77" s="1"/>
      <c r="CLY77" s="1"/>
      <c r="CLZ77" s="1"/>
      <c r="CMA77" s="1"/>
      <c r="CMB77" s="1"/>
      <c r="CMC77" s="1"/>
      <c r="CMD77" s="1"/>
      <c r="CME77" s="1"/>
      <c r="CMF77" s="1"/>
      <c r="CMG77" s="1"/>
      <c r="CMH77" s="1"/>
      <c r="CMI77" s="1"/>
      <c r="CMJ77" s="1"/>
      <c r="CMK77" s="1"/>
      <c r="CML77" s="1"/>
      <c r="CMM77" s="1"/>
      <c r="CMN77" s="1"/>
      <c r="CMO77" s="1"/>
      <c r="CMP77" s="1"/>
      <c r="CMQ77" s="1"/>
      <c r="CMR77" s="1"/>
      <c r="CMS77" s="1"/>
      <c r="CMT77" s="1"/>
      <c r="CMU77" s="1"/>
      <c r="CMV77" s="1"/>
      <c r="CMW77" s="1"/>
      <c r="CMX77" s="1"/>
      <c r="CMY77" s="1"/>
      <c r="CMZ77" s="1"/>
      <c r="CNA77" s="1"/>
      <c r="CNB77" s="1"/>
      <c r="CNC77" s="1"/>
      <c r="CND77" s="1"/>
      <c r="CNE77" s="1"/>
      <c r="CNF77" s="1"/>
      <c r="CNG77" s="1"/>
      <c r="CNH77" s="1"/>
      <c r="CNI77" s="1"/>
      <c r="CNJ77" s="1"/>
      <c r="CNK77" s="1"/>
      <c r="CNL77" s="1"/>
      <c r="CNM77" s="1"/>
      <c r="CNN77" s="1"/>
      <c r="CNO77" s="1"/>
      <c r="CNP77" s="1"/>
      <c r="CNQ77" s="1"/>
      <c r="CNR77" s="1"/>
      <c r="CNS77" s="1"/>
      <c r="CNT77" s="1"/>
      <c r="CNU77" s="1"/>
      <c r="CNV77" s="1"/>
      <c r="CNW77" s="1"/>
      <c r="CNX77" s="1"/>
      <c r="CNY77" s="1"/>
      <c r="CNZ77" s="1"/>
      <c r="COA77" s="1"/>
      <c r="COB77" s="1"/>
      <c r="COC77" s="1"/>
      <c r="COD77" s="1"/>
      <c r="COE77" s="1"/>
      <c r="COF77" s="1"/>
      <c r="COG77" s="1"/>
      <c r="COH77" s="1"/>
      <c r="COI77" s="1"/>
      <c r="COJ77" s="1"/>
      <c r="COK77" s="1"/>
      <c r="COL77" s="1"/>
      <c r="COM77" s="1"/>
      <c r="CON77" s="1"/>
      <c r="COO77" s="1"/>
      <c r="COP77" s="1"/>
      <c r="COQ77" s="1"/>
      <c r="COR77" s="1"/>
      <c r="COS77" s="1"/>
      <c r="COT77" s="1"/>
      <c r="COU77" s="1"/>
      <c r="COV77" s="1"/>
      <c r="COW77" s="1"/>
      <c r="COX77" s="1"/>
      <c r="COY77" s="1"/>
      <c r="COZ77" s="1"/>
      <c r="CPA77" s="1"/>
      <c r="CPB77" s="1"/>
      <c r="CPC77" s="1"/>
      <c r="CPD77" s="1"/>
      <c r="CPE77" s="1"/>
      <c r="CPF77" s="1"/>
      <c r="CPG77" s="1"/>
      <c r="CPH77" s="1"/>
      <c r="CPI77" s="1"/>
      <c r="CPJ77" s="1"/>
      <c r="CPK77" s="1"/>
      <c r="CPL77" s="1"/>
      <c r="CPM77" s="1"/>
      <c r="CPN77" s="1"/>
      <c r="CPO77" s="1"/>
      <c r="CPP77" s="1"/>
      <c r="CPQ77" s="1"/>
      <c r="CPR77" s="1"/>
      <c r="CPS77" s="1"/>
      <c r="CPT77" s="1"/>
      <c r="CPU77" s="1"/>
      <c r="CPV77" s="1"/>
      <c r="CPW77" s="1"/>
      <c r="CPX77" s="1"/>
      <c r="CPY77" s="1"/>
      <c r="CPZ77" s="1"/>
      <c r="CQA77" s="1"/>
      <c r="CQB77" s="1"/>
      <c r="CQC77" s="1"/>
      <c r="CQD77" s="1"/>
      <c r="CQE77" s="1"/>
      <c r="CQF77" s="1"/>
      <c r="CQG77" s="1"/>
      <c r="CQH77" s="1"/>
      <c r="CQI77" s="1"/>
      <c r="CQJ77" s="1"/>
      <c r="CQK77" s="1"/>
      <c r="CQL77" s="1"/>
      <c r="CQM77" s="1"/>
      <c r="CQN77" s="1"/>
      <c r="CQO77" s="1"/>
      <c r="CQP77" s="1"/>
      <c r="CQQ77" s="1"/>
      <c r="CQR77" s="1"/>
      <c r="CQS77" s="1"/>
      <c r="CQT77" s="1"/>
      <c r="CQU77" s="1"/>
      <c r="CQV77" s="1"/>
      <c r="CQW77" s="1"/>
      <c r="CQX77" s="1"/>
      <c r="CQY77" s="1"/>
      <c r="CQZ77" s="1"/>
      <c r="CRA77" s="1"/>
      <c r="CRB77" s="1"/>
      <c r="CRC77" s="1"/>
      <c r="CRD77" s="1"/>
      <c r="CRE77" s="1"/>
      <c r="CRF77" s="1"/>
      <c r="CRG77" s="1"/>
      <c r="CRH77" s="1"/>
      <c r="CRI77" s="1"/>
      <c r="CRJ77" s="1"/>
      <c r="CRK77" s="1"/>
      <c r="CRL77" s="1"/>
      <c r="CRM77" s="1"/>
      <c r="CRN77" s="1"/>
      <c r="CRO77" s="1"/>
      <c r="CRP77" s="1"/>
      <c r="CRQ77" s="1"/>
      <c r="CRR77" s="1"/>
      <c r="CRS77" s="1"/>
      <c r="CRT77" s="1"/>
      <c r="CRU77" s="1"/>
      <c r="CRV77" s="1"/>
      <c r="CRW77" s="1"/>
      <c r="CRX77" s="1"/>
      <c r="CRY77" s="1"/>
      <c r="CRZ77" s="1"/>
      <c r="CSA77" s="1"/>
      <c r="CSB77" s="1"/>
      <c r="CSC77" s="1"/>
      <c r="CSD77" s="1"/>
      <c r="CSE77" s="1"/>
      <c r="CSF77" s="1"/>
      <c r="CSG77" s="1"/>
      <c r="CSH77" s="1"/>
      <c r="CSI77" s="1"/>
      <c r="CSJ77" s="1"/>
      <c r="CSK77" s="1"/>
      <c r="CSL77" s="1"/>
      <c r="CSM77" s="1"/>
      <c r="CSN77" s="1"/>
      <c r="CSO77" s="1"/>
      <c r="CSP77" s="1"/>
      <c r="CSQ77" s="1"/>
      <c r="CSR77" s="1"/>
      <c r="CSS77" s="1"/>
      <c r="CST77" s="1"/>
      <c r="CSU77" s="1"/>
      <c r="CSV77" s="1"/>
      <c r="CSW77" s="1"/>
      <c r="CSX77" s="1"/>
      <c r="CSY77" s="1"/>
      <c r="CSZ77" s="1"/>
      <c r="CTA77" s="1"/>
      <c r="CTB77" s="1"/>
      <c r="CTC77" s="1"/>
      <c r="CTD77" s="1"/>
      <c r="CTE77" s="1"/>
      <c r="CTF77" s="1"/>
      <c r="CTG77" s="1"/>
      <c r="CTH77" s="1"/>
      <c r="CTI77" s="1"/>
      <c r="CTJ77" s="1"/>
      <c r="CTK77" s="1"/>
      <c r="CTL77" s="1"/>
      <c r="CTM77" s="1"/>
      <c r="CTN77" s="1"/>
      <c r="CTO77" s="1"/>
      <c r="CTP77" s="1"/>
      <c r="CTQ77" s="1"/>
      <c r="CTR77" s="1"/>
      <c r="CTS77" s="1"/>
      <c r="CTT77" s="1"/>
      <c r="CTU77" s="1"/>
      <c r="CTV77" s="1"/>
      <c r="CTW77" s="1"/>
      <c r="CTX77" s="1"/>
      <c r="CTY77" s="1"/>
      <c r="CTZ77" s="1"/>
      <c r="CUA77" s="1"/>
      <c r="CUB77" s="1"/>
      <c r="CUC77" s="1"/>
      <c r="CUD77" s="1"/>
      <c r="CUE77" s="1"/>
      <c r="CUF77" s="1"/>
      <c r="CUG77" s="1"/>
      <c r="CUH77" s="1"/>
      <c r="CUI77" s="1"/>
      <c r="CUJ77" s="1"/>
      <c r="CUK77" s="1"/>
      <c r="CUL77" s="1"/>
      <c r="CUM77" s="1"/>
      <c r="CUN77" s="1"/>
      <c r="CUO77" s="1"/>
      <c r="CUP77" s="1"/>
      <c r="CUQ77" s="1"/>
      <c r="CUR77" s="1"/>
      <c r="CUS77" s="1"/>
      <c r="CUT77" s="1"/>
      <c r="CUU77" s="1"/>
      <c r="CUV77" s="1"/>
      <c r="CUW77" s="1"/>
      <c r="CUX77" s="1"/>
      <c r="CUY77" s="1"/>
      <c r="CUZ77" s="1"/>
      <c r="CVA77" s="1"/>
      <c r="CVB77" s="1"/>
      <c r="CVC77" s="1"/>
      <c r="CVD77" s="1"/>
      <c r="CVE77" s="1"/>
      <c r="CVF77" s="1"/>
      <c r="CVG77" s="1"/>
      <c r="CVH77" s="1"/>
      <c r="CVI77" s="1"/>
      <c r="CVJ77" s="1"/>
      <c r="CVK77" s="1"/>
      <c r="CVL77" s="1"/>
      <c r="CVM77" s="1"/>
      <c r="CVN77" s="1"/>
      <c r="CVO77" s="1"/>
      <c r="CVP77" s="1"/>
      <c r="CVQ77" s="1"/>
      <c r="CVR77" s="1"/>
      <c r="CVS77" s="1"/>
      <c r="CVT77" s="1"/>
      <c r="CVU77" s="1"/>
      <c r="CVV77" s="1"/>
      <c r="CVW77" s="1"/>
      <c r="CVX77" s="1"/>
      <c r="CVY77" s="1"/>
      <c r="CVZ77" s="1"/>
      <c r="CWA77" s="1"/>
      <c r="CWB77" s="1"/>
      <c r="CWC77" s="1"/>
      <c r="CWD77" s="1"/>
      <c r="CWE77" s="1"/>
      <c r="CWF77" s="1"/>
      <c r="CWG77" s="1"/>
      <c r="CWH77" s="1"/>
      <c r="CWI77" s="1"/>
      <c r="CWJ77" s="1"/>
      <c r="CWK77" s="1"/>
      <c r="CWL77" s="1"/>
      <c r="CWM77" s="1"/>
      <c r="CWN77" s="1"/>
      <c r="CWO77" s="1"/>
      <c r="CWP77" s="1"/>
      <c r="CWQ77" s="1"/>
      <c r="CWR77" s="1"/>
      <c r="CWS77" s="1"/>
      <c r="CWT77" s="1"/>
      <c r="CWU77" s="1"/>
      <c r="CWV77" s="1"/>
      <c r="CWW77" s="1"/>
      <c r="CWX77" s="1"/>
      <c r="CWY77" s="1"/>
      <c r="CWZ77" s="1"/>
      <c r="CXA77" s="1"/>
      <c r="CXB77" s="1"/>
      <c r="CXC77" s="1"/>
      <c r="CXD77" s="1"/>
      <c r="CXE77" s="1"/>
      <c r="CXF77" s="1"/>
      <c r="CXG77" s="1"/>
      <c r="CXH77" s="1"/>
      <c r="CXI77" s="1"/>
      <c r="CXJ77" s="1"/>
      <c r="CXK77" s="1"/>
      <c r="CXL77" s="1"/>
      <c r="CXM77" s="1"/>
      <c r="CXN77" s="1"/>
      <c r="CXO77" s="1"/>
      <c r="CXP77" s="1"/>
      <c r="CXQ77" s="1"/>
      <c r="CXR77" s="1"/>
      <c r="CXS77" s="1"/>
      <c r="CXT77" s="1"/>
      <c r="CXU77" s="1"/>
      <c r="CXV77" s="1"/>
      <c r="CXW77" s="1"/>
      <c r="CXX77" s="1"/>
      <c r="CXY77" s="1"/>
      <c r="CXZ77" s="1"/>
      <c r="CYA77" s="1"/>
      <c r="CYB77" s="1"/>
      <c r="CYC77" s="1"/>
      <c r="CYD77" s="1"/>
      <c r="CYE77" s="1"/>
      <c r="CYF77" s="1"/>
      <c r="CYG77" s="1"/>
      <c r="CYH77" s="1"/>
      <c r="CYI77" s="1"/>
      <c r="CYJ77" s="1"/>
      <c r="CYK77" s="1"/>
      <c r="CYL77" s="1"/>
      <c r="CYM77" s="1"/>
      <c r="CYN77" s="1"/>
      <c r="CYO77" s="1"/>
      <c r="CYP77" s="1"/>
      <c r="CYQ77" s="1"/>
      <c r="CYR77" s="1"/>
      <c r="CYS77" s="1"/>
      <c r="CYT77" s="1"/>
      <c r="CYU77" s="1"/>
      <c r="CYV77" s="1"/>
      <c r="CYW77" s="1"/>
      <c r="CYX77" s="1"/>
      <c r="CYY77" s="1"/>
      <c r="CYZ77" s="1"/>
      <c r="CZA77" s="1"/>
      <c r="CZB77" s="1"/>
      <c r="CZC77" s="1"/>
      <c r="CZD77" s="1"/>
      <c r="CZE77" s="1"/>
      <c r="CZF77" s="1"/>
      <c r="CZG77" s="1"/>
      <c r="CZH77" s="1"/>
      <c r="CZI77" s="1"/>
      <c r="CZJ77" s="1"/>
      <c r="CZK77" s="1"/>
      <c r="CZL77" s="1"/>
      <c r="CZM77" s="1"/>
      <c r="CZN77" s="1"/>
      <c r="CZO77" s="1"/>
      <c r="CZP77" s="1"/>
      <c r="CZQ77" s="1"/>
      <c r="CZR77" s="1"/>
      <c r="CZS77" s="1"/>
      <c r="CZT77" s="1"/>
      <c r="CZU77" s="1"/>
      <c r="CZV77" s="1"/>
      <c r="CZW77" s="1"/>
      <c r="CZX77" s="1"/>
      <c r="CZY77" s="1"/>
      <c r="CZZ77" s="1"/>
      <c r="DAA77" s="1"/>
      <c r="DAB77" s="1"/>
      <c r="DAC77" s="1"/>
      <c r="DAD77" s="1"/>
      <c r="DAE77" s="1"/>
      <c r="DAF77" s="1"/>
      <c r="DAG77" s="1"/>
      <c r="DAH77" s="1"/>
      <c r="DAI77" s="1"/>
      <c r="DAJ77" s="1"/>
      <c r="DAK77" s="1"/>
      <c r="DAL77" s="1"/>
      <c r="DAM77" s="1"/>
      <c r="DAN77" s="1"/>
      <c r="DAO77" s="1"/>
      <c r="DAP77" s="1"/>
      <c r="DAQ77" s="1"/>
      <c r="DAR77" s="1"/>
      <c r="DAS77" s="1"/>
      <c r="DAT77" s="1"/>
      <c r="DAU77" s="1"/>
      <c r="DAV77" s="1"/>
      <c r="DAW77" s="1"/>
      <c r="DAX77" s="1"/>
      <c r="DAY77" s="1"/>
      <c r="DAZ77" s="1"/>
      <c r="DBA77" s="1"/>
      <c r="DBB77" s="1"/>
      <c r="DBC77" s="1"/>
      <c r="DBD77" s="1"/>
      <c r="DBE77" s="1"/>
      <c r="DBF77" s="1"/>
      <c r="DBG77" s="1"/>
      <c r="DBH77" s="1"/>
      <c r="DBI77" s="1"/>
      <c r="DBJ77" s="1"/>
      <c r="DBK77" s="1"/>
      <c r="DBL77" s="1"/>
      <c r="DBM77" s="1"/>
      <c r="DBN77" s="1"/>
      <c r="DBO77" s="1"/>
      <c r="DBP77" s="1"/>
      <c r="DBQ77" s="1"/>
      <c r="DBR77" s="1"/>
      <c r="DBS77" s="1"/>
      <c r="DBT77" s="1"/>
      <c r="DBU77" s="1"/>
      <c r="DBV77" s="1"/>
      <c r="DBW77" s="1"/>
      <c r="DBX77" s="1"/>
      <c r="DBY77" s="1"/>
      <c r="DBZ77" s="1"/>
      <c r="DCA77" s="1"/>
      <c r="DCB77" s="1"/>
      <c r="DCC77" s="1"/>
      <c r="DCD77" s="1"/>
      <c r="DCE77" s="1"/>
      <c r="DCF77" s="1"/>
      <c r="DCG77" s="1"/>
      <c r="DCH77" s="1"/>
      <c r="DCI77" s="1"/>
      <c r="DCJ77" s="1"/>
      <c r="DCK77" s="1"/>
      <c r="DCL77" s="1"/>
      <c r="DCM77" s="1"/>
      <c r="DCN77" s="1"/>
      <c r="DCO77" s="1"/>
      <c r="DCP77" s="1"/>
      <c r="DCQ77" s="1"/>
      <c r="DCR77" s="1"/>
      <c r="DCS77" s="1"/>
      <c r="DCT77" s="1"/>
      <c r="DCU77" s="1"/>
      <c r="DCV77" s="1"/>
      <c r="DCW77" s="1"/>
      <c r="DCX77" s="1"/>
      <c r="DCY77" s="1"/>
      <c r="DCZ77" s="1"/>
      <c r="DDA77" s="1"/>
      <c r="DDB77" s="1"/>
      <c r="DDC77" s="1"/>
      <c r="DDD77" s="1"/>
      <c r="DDE77" s="1"/>
      <c r="DDF77" s="1"/>
      <c r="DDG77" s="1"/>
      <c r="DDH77" s="1"/>
      <c r="DDI77" s="1"/>
      <c r="DDJ77" s="1"/>
      <c r="DDK77" s="1"/>
      <c r="DDL77" s="1"/>
      <c r="DDM77" s="1"/>
      <c r="DDN77" s="1"/>
      <c r="DDO77" s="1"/>
      <c r="DDP77" s="1"/>
      <c r="DDQ77" s="1"/>
      <c r="DDR77" s="1"/>
      <c r="DDS77" s="1"/>
      <c r="DDT77" s="1"/>
      <c r="DDU77" s="1"/>
      <c r="DDV77" s="1"/>
      <c r="DDW77" s="1"/>
      <c r="DDX77" s="1"/>
      <c r="DDY77" s="1"/>
      <c r="DDZ77" s="1"/>
      <c r="DEA77" s="1"/>
      <c r="DEB77" s="1"/>
      <c r="DEC77" s="1"/>
      <c r="DED77" s="1"/>
      <c r="DEE77" s="1"/>
      <c r="DEF77" s="1"/>
      <c r="DEG77" s="1"/>
      <c r="DEH77" s="1"/>
      <c r="DEI77" s="1"/>
      <c r="DEJ77" s="1"/>
      <c r="DEK77" s="1"/>
      <c r="DEL77" s="1"/>
      <c r="DEM77" s="1"/>
      <c r="DEN77" s="1"/>
      <c r="DEO77" s="1"/>
      <c r="DEP77" s="1"/>
      <c r="DEQ77" s="1"/>
      <c r="DER77" s="1"/>
      <c r="DES77" s="1"/>
      <c r="DET77" s="1"/>
      <c r="DEU77" s="1"/>
      <c r="DEV77" s="1"/>
      <c r="DEW77" s="1"/>
      <c r="DEX77" s="1"/>
      <c r="DEY77" s="1"/>
      <c r="DEZ77" s="1"/>
      <c r="DFA77" s="1"/>
      <c r="DFB77" s="1"/>
      <c r="DFC77" s="1"/>
      <c r="DFD77" s="1"/>
      <c r="DFE77" s="1"/>
      <c r="DFF77" s="1"/>
      <c r="DFG77" s="1"/>
      <c r="DFH77" s="1"/>
      <c r="DFI77" s="1"/>
      <c r="DFJ77" s="1"/>
      <c r="DFK77" s="1"/>
      <c r="DFL77" s="1"/>
      <c r="DFM77" s="1"/>
      <c r="DFN77" s="1"/>
      <c r="DFO77" s="1"/>
      <c r="DFP77" s="1"/>
      <c r="DFQ77" s="1"/>
      <c r="DFR77" s="1"/>
      <c r="DFS77" s="1"/>
      <c r="DFT77" s="1"/>
      <c r="DFU77" s="1"/>
      <c r="DFV77" s="1"/>
      <c r="DFW77" s="1"/>
      <c r="DFX77" s="1"/>
      <c r="DFY77" s="1"/>
      <c r="DFZ77" s="1"/>
      <c r="DGA77" s="1"/>
      <c r="DGB77" s="1"/>
      <c r="DGC77" s="1"/>
      <c r="DGD77" s="1"/>
      <c r="DGE77" s="1"/>
      <c r="DGF77" s="1"/>
      <c r="DGG77" s="1"/>
      <c r="DGH77" s="1"/>
      <c r="DGI77" s="1"/>
      <c r="DGJ77" s="1"/>
      <c r="DGK77" s="1"/>
      <c r="DGL77" s="1"/>
      <c r="DGM77" s="1"/>
      <c r="DGN77" s="1"/>
      <c r="DGO77" s="1"/>
      <c r="DGP77" s="1"/>
      <c r="DGQ77" s="1"/>
      <c r="DGR77" s="1"/>
      <c r="DGS77" s="1"/>
      <c r="DGT77" s="1"/>
      <c r="DGU77" s="1"/>
      <c r="DGV77" s="1"/>
      <c r="DGW77" s="1"/>
      <c r="DGX77" s="1"/>
      <c r="DGY77" s="1"/>
      <c r="DGZ77" s="1"/>
      <c r="DHA77" s="1"/>
      <c r="DHB77" s="1"/>
      <c r="DHC77" s="1"/>
      <c r="DHD77" s="1"/>
      <c r="DHE77" s="1"/>
      <c r="DHF77" s="1"/>
      <c r="DHG77" s="1"/>
      <c r="DHH77" s="1"/>
      <c r="DHI77" s="1"/>
      <c r="DHJ77" s="1"/>
      <c r="DHK77" s="1"/>
      <c r="DHL77" s="1"/>
      <c r="DHM77" s="1"/>
      <c r="DHN77" s="1"/>
      <c r="DHO77" s="1"/>
      <c r="DHP77" s="1"/>
      <c r="DHQ77" s="1"/>
      <c r="DHR77" s="1"/>
      <c r="DHS77" s="1"/>
      <c r="DHT77" s="1"/>
      <c r="DHU77" s="1"/>
      <c r="DHV77" s="1"/>
      <c r="DHW77" s="1"/>
      <c r="DHX77" s="1"/>
      <c r="DHY77" s="1"/>
      <c r="DHZ77" s="1"/>
      <c r="DIA77" s="1"/>
      <c r="DIB77" s="1"/>
      <c r="DIC77" s="1"/>
      <c r="DID77" s="1"/>
      <c r="DIE77" s="1"/>
      <c r="DIF77" s="1"/>
      <c r="DIG77" s="1"/>
      <c r="DIH77" s="1"/>
      <c r="DII77" s="1"/>
      <c r="DIJ77" s="1"/>
      <c r="DIK77" s="1"/>
      <c r="DIL77" s="1"/>
      <c r="DIM77" s="1"/>
      <c r="DIN77" s="1"/>
      <c r="DIO77" s="1"/>
      <c r="DIP77" s="1"/>
      <c r="DIQ77" s="1"/>
      <c r="DIR77" s="1"/>
      <c r="DIS77" s="1"/>
      <c r="DIT77" s="1"/>
      <c r="DIU77" s="1"/>
      <c r="DIV77" s="1"/>
      <c r="DIW77" s="1"/>
      <c r="DIX77" s="1"/>
      <c r="DIY77" s="1"/>
      <c r="DIZ77" s="1"/>
      <c r="DJA77" s="1"/>
      <c r="DJB77" s="1"/>
      <c r="DJC77" s="1"/>
      <c r="DJD77" s="1"/>
      <c r="DJE77" s="1"/>
      <c r="DJF77" s="1"/>
      <c r="DJG77" s="1"/>
      <c r="DJH77" s="1"/>
      <c r="DJI77" s="1"/>
      <c r="DJJ77" s="1"/>
      <c r="DJK77" s="1"/>
      <c r="DJL77" s="1"/>
      <c r="DJM77" s="1"/>
      <c r="DJN77" s="1"/>
      <c r="DJO77" s="1"/>
      <c r="DJP77" s="1"/>
      <c r="DJQ77" s="1"/>
      <c r="DJR77" s="1"/>
      <c r="DJS77" s="1"/>
      <c r="DJT77" s="1"/>
      <c r="DJU77" s="1"/>
      <c r="DJV77" s="1"/>
      <c r="DJW77" s="1"/>
      <c r="DJX77" s="1"/>
      <c r="DJY77" s="1"/>
      <c r="DJZ77" s="1"/>
      <c r="DKA77" s="1"/>
      <c r="DKB77" s="1"/>
      <c r="DKC77" s="1"/>
      <c r="DKD77" s="1"/>
      <c r="DKE77" s="1"/>
      <c r="DKF77" s="1"/>
      <c r="DKG77" s="1"/>
      <c r="DKH77" s="1"/>
      <c r="DKI77" s="1"/>
      <c r="DKJ77" s="1"/>
      <c r="DKK77" s="1"/>
      <c r="DKL77" s="1"/>
      <c r="DKM77" s="1"/>
      <c r="DKN77" s="1"/>
      <c r="DKO77" s="1"/>
      <c r="DKP77" s="1"/>
      <c r="DKQ77" s="1"/>
      <c r="DKR77" s="1"/>
      <c r="DKS77" s="1"/>
      <c r="DKT77" s="1"/>
      <c r="DKU77" s="1"/>
      <c r="DKV77" s="1"/>
      <c r="DKW77" s="1"/>
      <c r="DKX77" s="1"/>
      <c r="DKY77" s="1"/>
      <c r="DKZ77" s="1"/>
      <c r="DLA77" s="1"/>
      <c r="DLB77" s="1"/>
      <c r="DLC77" s="1"/>
      <c r="DLD77" s="1"/>
      <c r="DLE77" s="1"/>
      <c r="DLF77" s="1"/>
      <c r="DLG77" s="1"/>
      <c r="DLH77" s="1"/>
      <c r="DLI77" s="1"/>
      <c r="DLJ77" s="1"/>
      <c r="DLK77" s="1"/>
      <c r="DLL77" s="1"/>
      <c r="DLM77" s="1"/>
      <c r="DLN77" s="1"/>
      <c r="DLO77" s="1"/>
      <c r="DLP77" s="1"/>
      <c r="DLQ77" s="1"/>
      <c r="DLR77" s="1"/>
      <c r="DLS77" s="1"/>
      <c r="DLT77" s="1"/>
      <c r="DLU77" s="1"/>
      <c r="DLV77" s="1"/>
      <c r="DLW77" s="1"/>
      <c r="DLX77" s="1"/>
      <c r="DLY77" s="1"/>
      <c r="DLZ77" s="1"/>
      <c r="DMA77" s="1"/>
      <c r="DMB77" s="1"/>
      <c r="DMC77" s="1"/>
      <c r="DMD77" s="1"/>
      <c r="DME77" s="1"/>
      <c r="DMF77" s="1"/>
      <c r="DMG77" s="1"/>
      <c r="DMH77" s="1"/>
      <c r="DMI77" s="1"/>
      <c r="DMJ77" s="1"/>
      <c r="DMK77" s="1"/>
      <c r="DML77" s="1"/>
      <c r="DMM77" s="1"/>
      <c r="DMN77" s="1"/>
      <c r="DMO77" s="1"/>
      <c r="DMP77" s="1"/>
      <c r="DMQ77" s="1"/>
      <c r="DMR77" s="1"/>
      <c r="DMS77" s="1"/>
      <c r="DMT77" s="1"/>
      <c r="DMU77" s="1"/>
      <c r="DMV77" s="1"/>
      <c r="DMW77" s="1"/>
      <c r="DMX77" s="1"/>
      <c r="DMY77" s="1"/>
      <c r="DMZ77" s="1"/>
      <c r="DNA77" s="1"/>
      <c r="DNB77" s="1"/>
      <c r="DNC77" s="1"/>
      <c r="DND77" s="1"/>
      <c r="DNE77" s="1"/>
      <c r="DNF77" s="1"/>
      <c r="DNG77" s="1"/>
      <c r="DNH77" s="1"/>
      <c r="DNI77" s="1"/>
      <c r="DNJ77" s="1"/>
      <c r="DNK77" s="1"/>
      <c r="DNL77" s="1"/>
      <c r="DNM77" s="1"/>
      <c r="DNN77" s="1"/>
      <c r="DNO77" s="1"/>
      <c r="DNP77" s="1"/>
      <c r="DNQ77" s="1"/>
      <c r="DNR77" s="1"/>
      <c r="DNS77" s="1"/>
      <c r="DNT77" s="1"/>
      <c r="DNU77" s="1"/>
      <c r="DNV77" s="1"/>
      <c r="DNW77" s="1"/>
      <c r="DNX77" s="1"/>
      <c r="DNY77" s="1"/>
      <c r="DNZ77" s="1"/>
      <c r="DOA77" s="1"/>
      <c r="DOB77" s="1"/>
      <c r="DOC77" s="1"/>
      <c r="DOD77" s="1"/>
      <c r="DOE77" s="1"/>
      <c r="DOF77" s="1"/>
      <c r="DOG77" s="1"/>
      <c r="DOH77" s="1"/>
      <c r="DOI77" s="1"/>
      <c r="DOJ77" s="1"/>
      <c r="DOK77" s="1"/>
      <c r="DOL77" s="1"/>
      <c r="DOM77" s="1"/>
      <c r="DON77" s="1"/>
      <c r="DOO77" s="1"/>
      <c r="DOP77" s="1"/>
      <c r="DOQ77" s="1"/>
      <c r="DOR77" s="1"/>
      <c r="DOS77" s="1"/>
      <c r="DOT77" s="1"/>
      <c r="DOU77" s="1"/>
      <c r="DOV77" s="1"/>
      <c r="DOW77" s="1"/>
      <c r="DOX77" s="1"/>
      <c r="DOY77" s="1"/>
      <c r="DOZ77" s="1"/>
      <c r="DPA77" s="1"/>
      <c r="DPB77" s="1"/>
      <c r="DPC77" s="1"/>
      <c r="DPD77" s="1"/>
      <c r="DPE77" s="1"/>
      <c r="DPF77" s="1"/>
      <c r="DPG77" s="1"/>
      <c r="DPH77" s="1"/>
      <c r="DPI77" s="1"/>
      <c r="DPJ77" s="1"/>
      <c r="DPK77" s="1"/>
      <c r="DPL77" s="1"/>
      <c r="DPM77" s="1"/>
      <c r="DPN77" s="1"/>
      <c r="DPO77" s="1"/>
      <c r="DPP77" s="1"/>
      <c r="DPQ77" s="1"/>
      <c r="DPR77" s="1"/>
      <c r="DPS77" s="1"/>
      <c r="DPT77" s="1"/>
      <c r="DPU77" s="1"/>
      <c r="DPV77" s="1"/>
      <c r="DPW77" s="1"/>
      <c r="DPX77" s="1"/>
      <c r="DPY77" s="1"/>
      <c r="DPZ77" s="1"/>
      <c r="DQA77" s="1"/>
      <c r="DQB77" s="1"/>
      <c r="DQC77" s="1"/>
      <c r="DQD77" s="1"/>
      <c r="DQE77" s="1"/>
      <c r="DQF77" s="1"/>
      <c r="DQG77" s="1"/>
      <c r="DQH77" s="1"/>
      <c r="DQI77" s="1"/>
      <c r="DQJ77" s="1"/>
      <c r="DQK77" s="1"/>
      <c r="DQL77" s="1"/>
      <c r="DQM77" s="1"/>
      <c r="DQN77" s="1"/>
      <c r="DQO77" s="1"/>
      <c r="DQP77" s="1"/>
      <c r="DQQ77" s="1"/>
      <c r="DQR77" s="1"/>
      <c r="DQS77" s="1"/>
      <c r="DQT77" s="1"/>
      <c r="DQU77" s="1"/>
      <c r="DQV77" s="1"/>
      <c r="DQW77" s="1"/>
      <c r="DQX77" s="1"/>
      <c r="DQY77" s="1"/>
      <c r="DQZ77" s="1"/>
      <c r="DRA77" s="1"/>
      <c r="DRB77" s="1"/>
      <c r="DRC77" s="1"/>
      <c r="DRD77" s="1"/>
      <c r="DRE77" s="1"/>
      <c r="DRF77" s="1"/>
      <c r="DRG77" s="1"/>
      <c r="DRH77" s="1"/>
      <c r="DRI77" s="1"/>
      <c r="DRJ77" s="1"/>
      <c r="DRK77" s="1"/>
      <c r="DRL77" s="1"/>
      <c r="DRM77" s="1"/>
      <c r="DRN77" s="1"/>
      <c r="DRO77" s="1"/>
      <c r="DRP77" s="1"/>
      <c r="DRQ77" s="1"/>
      <c r="DRR77" s="1"/>
      <c r="DRS77" s="1"/>
      <c r="DRT77" s="1"/>
      <c r="DRU77" s="1"/>
      <c r="DRV77" s="1"/>
      <c r="DRW77" s="1"/>
      <c r="DRX77" s="1"/>
      <c r="DRY77" s="1"/>
      <c r="DRZ77" s="1"/>
      <c r="DSA77" s="1"/>
      <c r="DSB77" s="1"/>
      <c r="DSC77" s="1"/>
      <c r="DSD77" s="1"/>
      <c r="DSE77" s="1"/>
      <c r="DSF77" s="1"/>
      <c r="DSG77" s="1"/>
      <c r="DSH77" s="1"/>
      <c r="DSI77" s="1"/>
      <c r="DSJ77" s="1"/>
      <c r="DSK77" s="1"/>
      <c r="DSL77" s="1"/>
      <c r="DSM77" s="1"/>
      <c r="DSN77" s="1"/>
      <c r="DSO77" s="1"/>
      <c r="DSP77" s="1"/>
      <c r="DSQ77" s="1"/>
      <c r="DSR77" s="1"/>
      <c r="DSS77" s="1"/>
      <c r="DST77" s="1"/>
      <c r="DSU77" s="1"/>
      <c r="DSV77" s="1"/>
      <c r="DSW77" s="1"/>
      <c r="DSX77" s="1"/>
      <c r="DSY77" s="1"/>
      <c r="DSZ77" s="1"/>
      <c r="DTA77" s="1"/>
      <c r="DTB77" s="1"/>
      <c r="DTC77" s="1"/>
      <c r="DTD77" s="1"/>
      <c r="DTE77" s="1"/>
      <c r="DTF77" s="1"/>
      <c r="DTG77" s="1"/>
      <c r="DTH77" s="1"/>
      <c r="DTI77" s="1"/>
      <c r="DTJ77" s="1"/>
      <c r="DTK77" s="1"/>
      <c r="DTL77" s="1"/>
      <c r="DTM77" s="1"/>
      <c r="DTN77" s="1"/>
      <c r="DTO77" s="1"/>
      <c r="DTP77" s="1"/>
      <c r="DTQ77" s="1"/>
      <c r="DTR77" s="1"/>
      <c r="DTS77" s="1"/>
      <c r="DTT77" s="1"/>
      <c r="DTU77" s="1"/>
      <c r="DTV77" s="1"/>
      <c r="DTW77" s="1"/>
      <c r="DTX77" s="1"/>
      <c r="DTY77" s="1"/>
      <c r="DTZ77" s="1"/>
      <c r="DUA77" s="1"/>
      <c r="DUB77" s="1"/>
      <c r="DUC77" s="1"/>
      <c r="DUD77" s="1"/>
      <c r="DUE77" s="1"/>
      <c r="DUF77" s="1"/>
      <c r="DUG77" s="1"/>
      <c r="DUH77" s="1"/>
      <c r="DUI77" s="1"/>
      <c r="DUJ77" s="1"/>
      <c r="DUK77" s="1"/>
      <c r="DUL77" s="1"/>
      <c r="DUM77" s="1"/>
      <c r="DUN77" s="1"/>
      <c r="DUO77" s="1"/>
      <c r="DUP77" s="1"/>
      <c r="DUQ77" s="1"/>
      <c r="DUR77" s="1"/>
      <c r="DUS77" s="1"/>
      <c r="DUT77" s="1"/>
      <c r="DUU77" s="1"/>
      <c r="DUV77" s="1"/>
      <c r="DUW77" s="1"/>
      <c r="DUX77" s="1"/>
      <c r="DUY77" s="1"/>
      <c r="DUZ77" s="1"/>
      <c r="DVA77" s="1"/>
      <c r="DVB77" s="1"/>
      <c r="DVC77" s="1"/>
      <c r="DVD77" s="1"/>
      <c r="DVE77" s="1"/>
      <c r="DVF77" s="1"/>
      <c r="DVG77" s="1"/>
      <c r="DVH77" s="1"/>
      <c r="DVI77" s="1"/>
      <c r="DVJ77" s="1"/>
      <c r="DVK77" s="1"/>
      <c r="DVL77" s="1"/>
      <c r="DVM77" s="1"/>
      <c r="DVN77" s="1"/>
      <c r="DVO77" s="1"/>
      <c r="DVP77" s="1"/>
      <c r="DVQ77" s="1"/>
      <c r="DVR77" s="1"/>
      <c r="DVS77" s="1"/>
      <c r="DVT77" s="1"/>
      <c r="DVU77" s="1"/>
      <c r="DVV77" s="1"/>
      <c r="DVW77" s="1"/>
      <c r="DVX77" s="1"/>
      <c r="DVY77" s="1"/>
      <c r="DVZ77" s="1"/>
      <c r="DWA77" s="1"/>
      <c r="DWB77" s="1"/>
      <c r="DWC77" s="1"/>
      <c r="DWD77" s="1"/>
      <c r="DWE77" s="1"/>
      <c r="DWF77" s="1"/>
      <c r="DWG77" s="1"/>
      <c r="DWH77" s="1"/>
      <c r="DWI77" s="1"/>
      <c r="DWJ77" s="1"/>
      <c r="DWK77" s="1"/>
      <c r="DWL77" s="1"/>
      <c r="DWM77" s="1"/>
      <c r="DWN77" s="1"/>
      <c r="DWO77" s="1"/>
      <c r="DWP77" s="1"/>
      <c r="DWQ77" s="1"/>
      <c r="DWR77" s="1"/>
      <c r="DWS77" s="1"/>
      <c r="DWT77" s="1"/>
      <c r="DWU77" s="1"/>
      <c r="DWV77" s="1"/>
      <c r="DWW77" s="1"/>
      <c r="DWX77" s="1"/>
      <c r="DWY77" s="1"/>
      <c r="DWZ77" s="1"/>
      <c r="DXA77" s="1"/>
      <c r="DXB77" s="1"/>
      <c r="DXC77" s="1"/>
      <c r="DXD77" s="1"/>
      <c r="DXE77" s="1"/>
      <c r="DXF77" s="1"/>
      <c r="DXG77" s="1"/>
      <c r="DXH77" s="1"/>
      <c r="DXI77" s="1"/>
      <c r="DXJ77" s="1"/>
      <c r="DXK77" s="1"/>
      <c r="DXL77" s="1"/>
      <c r="DXM77" s="1"/>
      <c r="DXN77" s="1"/>
      <c r="DXO77" s="1"/>
      <c r="DXP77" s="1"/>
      <c r="DXQ77" s="1"/>
      <c r="DXR77" s="1"/>
      <c r="DXS77" s="1"/>
      <c r="DXT77" s="1"/>
      <c r="DXU77" s="1"/>
      <c r="DXV77" s="1"/>
      <c r="DXW77" s="1"/>
      <c r="DXX77" s="1"/>
      <c r="DXY77" s="1"/>
      <c r="DXZ77" s="1"/>
      <c r="DYA77" s="1"/>
      <c r="DYB77" s="1"/>
      <c r="DYC77" s="1"/>
      <c r="DYD77" s="1"/>
      <c r="DYE77" s="1"/>
      <c r="DYF77" s="1"/>
      <c r="DYG77" s="1"/>
      <c r="DYH77" s="1"/>
      <c r="DYI77" s="1"/>
      <c r="DYJ77" s="1"/>
      <c r="DYK77" s="1"/>
      <c r="DYL77" s="1"/>
      <c r="DYM77" s="1"/>
      <c r="DYN77" s="1"/>
      <c r="DYO77" s="1"/>
      <c r="DYP77" s="1"/>
      <c r="DYQ77" s="1"/>
      <c r="DYR77" s="1"/>
      <c r="DYS77" s="1"/>
      <c r="DYT77" s="1"/>
      <c r="DYU77" s="1"/>
      <c r="DYV77" s="1"/>
      <c r="DYW77" s="1"/>
      <c r="DYX77" s="1"/>
      <c r="DYY77" s="1"/>
      <c r="DYZ77" s="1"/>
      <c r="DZA77" s="1"/>
      <c r="DZB77" s="1"/>
      <c r="DZC77" s="1"/>
      <c r="DZD77" s="1"/>
      <c r="DZE77" s="1"/>
      <c r="DZF77" s="1"/>
      <c r="DZG77" s="1"/>
      <c r="DZH77" s="1"/>
      <c r="DZI77" s="1"/>
      <c r="DZJ77" s="1"/>
      <c r="DZK77" s="1"/>
      <c r="DZL77" s="1"/>
      <c r="DZM77" s="1"/>
      <c r="DZN77" s="1"/>
      <c r="DZO77" s="1"/>
      <c r="DZP77" s="1"/>
      <c r="DZQ77" s="1"/>
      <c r="DZR77" s="1"/>
      <c r="DZS77" s="1"/>
      <c r="DZT77" s="1"/>
      <c r="DZU77" s="1"/>
      <c r="DZV77" s="1"/>
      <c r="DZW77" s="1"/>
      <c r="DZX77" s="1"/>
      <c r="DZY77" s="1"/>
      <c r="DZZ77" s="1"/>
      <c r="EAA77" s="1"/>
      <c r="EAB77" s="1"/>
      <c r="EAC77" s="1"/>
      <c r="EAD77" s="1"/>
      <c r="EAE77" s="1"/>
      <c r="EAF77" s="1"/>
      <c r="EAG77" s="1"/>
      <c r="EAH77" s="1"/>
      <c r="EAI77" s="1"/>
      <c r="EAJ77" s="1"/>
      <c r="EAK77" s="1"/>
      <c r="EAL77" s="1"/>
      <c r="EAM77" s="1"/>
      <c r="EAN77" s="1"/>
      <c r="EAO77" s="1"/>
      <c r="EAP77" s="1"/>
      <c r="EAQ77" s="1"/>
      <c r="EAR77" s="1"/>
      <c r="EAS77" s="1"/>
      <c r="EAT77" s="1"/>
      <c r="EAU77" s="1"/>
      <c r="EAV77" s="1"/>
      <c r="EAW77" s="1"/>
      <c r="EAX77" s="1"/>
      <c r="EAY77" s="1"/>
      <c r="EAZ77" s="1"/>
      <c r="EBA77" s="1"/>
      <c r="EBB77" s="1"/>
      <c r="EBC77" s="1"/>
      <c r="EBD77" s="1"/>
      <c r="EBE77" s="1"/>
      <c r="EBF77" s="1"/>
      <c r="EBG77" s="1"/>
      <c r="EBH77" s="1"/>
      <c r="EBI77" s="1"/>
      <c r="EBJ77" s="1"/>
      <c r="EBK77" s="1"/>
      <c r="EBL77" s="1"/>
      <c r="EBM77" s="1"/>
      <c r="EBN77" s="1"/>
      <c r="EBO77" s="1"/>
      <c r="EBP77" s="1"/>
      <c r="EBQ77" s="1"/>
      <c r="EBR77" s="1"/>
      <c r="EBS77" s="1"/>
      <c r="EBT77" s="1"/>
      <c r="EBU77" s="1"/>
      <c r="EBV77" s="1"/>
      <c r="EBW77" s="1"/>
      <c r="EBX77" s="1"/>
      <c r="EBY77" s="1"/>
      <c r="EBZ77" s="1"/>
      <c r="ECA77" s="1"/>
      <c r="ECB77" s="1"/>
      <c r="ECC77" s="1"/>
      <c r="ECD77" s="1"/>
      <c r="ECE77" s="1"/>
      <c r="ECF77" s="1"/>
      <c r="ECG77" s="1"/>
      <c r="ECH77" s="1"/>
      <c r="ECI77" s="1"/>
      <c r="ECJ77" s="1"/>
      <c r="ECK77" s="1"/>
      <c r="ECL77" s="1"/>
      <c r="ECM77" s="1"/>
      <c r="ECN77" s="1"/>
      <c r="ECO77" s="1"/>
      <c r="ECP77" s="1"/>
      <c r="ECQ77" s="1"/>
      <c r="ECR77" s="1"/>
      <c r="ECS77" s="1"/>
      <c r="ECT77" s="1"/>
      <c r="ECU77" s="1"/>
      <c r="ECV77" s="1"/>
      <c r="ECW77" s="1"/>
      <c r="ECX77" s="1"/>
      <c r="ECY77" s="1"/>
      <c r="ECZ77" s="1"/>
      <c r="EDA77" s="1"/>
      <c r="EDB77" s="1"/>
      <c r="EDC77" s="1"/>
      <c r="EDD77" s="1"/>
      <c r="EDE77" s="1"/>
      <c r="EDF77" s="1"/>
      <c r="EDG77" s="1"/>
      <c r="EDH77" s="1"/>
      <c r="EDI77" s="1"/>
      <c r="EDJ77" s="1"/>
      <c r="EDK77" s="1"/>
      <c r="EDL77" s="1"/>
      <c r="EDM77" s="1"/>
      <c r="EDN77" s="1"/>
      <c r="EDO77" s="1"/>
      <c r="EDP77" s="1"/>
      <c r="EDQ77" s="1"/>
      <c r="EDR77" s="1"/>
      <c r="EDS77" s="1"/>
      <c r="EDT77" s="1"/>
      <c r="EDU77" s="1"/>
      <c r="EDV77" s="1"/>
      <c r="EDW77" s="1"/>
      <c r="EDX77" s="1"/>
      <c r="EDY77" s="1"/>
      <c r="EDZ77" s="1"/>
      <c r="EEA77" s="1"/>
      <c r="EEB77" s="1"/>
      <c r="EEC77" s="1"/>
      <c r="EED77" s="1"/>
      <c r="EEE77" s="1"/>
      <c r="EEF77" s="1"/>
      <c r="EEG77" s="1"/>
      <c r="EEH77" s="1"/>
      <c r="EEI77" s="1"/>
      <c r="EEJ77" s="1"/>
      <c r="EEK77" s="1"/>
      <c r="EEL77" s="1"/>
      <c r="EEM77" s="1"/>
      <c r="EEN77" s="1"/>
      <c r="EEO77" s="1"/>
      <c r="EEP77" s="1"/>
      <c r="EEQ77" s="1"/>
      <c r="EER77" s="1"/>
      <c r="EES77" s="1"/>
      <c r="EET77" s="1"/>
      <c r="EEU77" s="1"/>
      <c r="EEV77" s="1"/>
      <c r="EEW77" s="1"/>
      <c r="EEX77" s="1"/>
      <c r="EEY77" s="1"/>
      <c r="EEZ77" s="1"/>
      <c r="EFA77" s="1"/>
      <c r="EFB77" s="1"/>
      <c r="EFC77" s="1"/>
      <c r="EFD77" s="1"/>
      <c r="EFE77" s="1"/>
      <c r="EFF77" s="1"/>
      <c r="EFG77" s="1"/>
      <c r="EFH77" s="1"/>
      <c r="EFI77" s="1"/>
      <c r="EFJ77" s="1"/>
      <c r="EFK77" s="1"/>
      <c r="EFL77" s="1"/>
      <c r="EFM77" s="1"/>
      <c r="EFN77" s="1"/>
      <c r="EFO77" s="1"/>
      <c r="EFP77" s="1"/>
      <c r="EFQ77" s="1"/>
      <c r="EFR77" s="1"/>
      <c r="EFS77" s="1"/>
      <c r="EFT77" s="1"/>
      <c r="EFU77" s="1"/>
      <c r="EFV77" s="1"/>
      <c r="EFW77" s="1"/>
      <c r="EFX77" s="1"/>
      <c r="EFY77" s="1"/>
      <c r="EFZ77" s="1"/>
      <c r="EGA77" s="1"/>
      <c r="EGB77" s="1"/>
      <c r="EGC77" s="1"/>
      <c r="EGD77" s="1"/>
      <c r="EGE77" s="1"/>
      <c r="EGF77" s="1"/>
      <c r="EGG77" s="1"/>
      <c r="EGH77" s="1"/>
      <c r="EGI77" s="1"/>
      <c r="EGJ77" s="1"/>
      <c r="EGK77" s="1"/>
      <c r="EGL77" s="1"/>
      <c r="EGM77" s="1"/>
      <c r="EGN77" s="1"/>
      <c r="EGO77" s="1"/>
      <c r="EGP77" s="1"/>
      <c r="EGQ77" s="1"/>
      <c r="EGR77" s="1"/>
      <c r="EGS77" s="1"/>
      <c r="EGT77" s="1"/>
      <c r="EGU77" s="1"/>
      <c r="EGV77" s="1"/>
      <c r="EGW77" s="1"/>
      <c r="EGX77" s="1"/>
      <c r="EGY77" s="1"/>
      <c r="EGZ77" s="1"/>
      <c r="EHA77" s="1"/>
      <c r="EHB77" s="1"/>
      <c r="EHC77" s="1"/>
      <c r="EHD77" s="1"/>
      <c r="EHE77" s="1"/>
      <c r="EHF77" s="1"/>
      <c r="EHG77" s="1"/>
      <c r="EHH77" s="1"/>
      <c r="EHI77" s="1"/>
      <c r="EHJ77" s="1"/>
      <c r="EHK77" s="1"/>
      <c r="EHL77" s="1"/>
      <c r="EHM77" s="1"/>
      <c r="EHN77" s="1"/>
      <c r="EHO77" s="1"/>
      <c r="EHP77" s="1"/>
      <c r="EHQ77" s="1"/>
      <c r="EHR77" s="1"/>
      <c r="EHS77" s="1"/>
      <c r="EHT77" s="1"/>
      <c r="EHU77" s="1"/>
      <c r="EHV77" s="1"/>
      <c r="EHW77" s="1"/>
      <c r="EHX77" s="1"/>
      <c r="EHY77" s="1"/>
      <c r="EHZ77" s="1"/>
      <c r="EIA77" s="1"/>
      <c r="EIB77" s="1"/>
      <c r="EIC77" s="1"/>
      <c r="EID77" s="1"/>
      <c r="EIE77" s="1"/>
      <c r="EIF77" s="1"/>
      <c r="EIG77" s="1"/>
      <c r="EIH77" s="1"/>
      <c r="EII77" s="1"/>
      <c r="EIJ77" s="1"/>
      <c r="EIK77" s="1"/>
      <c r="EIL77" s="1"/>
      <c r="EIM77" s="1"/>
      <c r="EIN77" s="1"/>
      <c r="EIO77" s="1"/>
      <c r="EIP77" s="1"/>
      <c r="EIQ77" s="1"/>
      <c r="EIR77" s="1"/>
      <c r="EIS77" s="1"/>
      <c r="EIT77" s="1"/>
      <c r="EIU77" s="1"/>
      <c r="EIV77" s="1"/>
      <c r="EIW77" s="1"/>
      <c r="EIX77" s="1"/>
      <c r="EIY77" s="1"/>
      <c r="EIZ77" s="1"/>
      <c r="EJA77" s="1"/>
      <c r="EJB77" s="1"/>
      <c r="EJC77" s="1"/>
      <c r="EJD77" s="1"/>
      <c r="EJE77" s="1"/>
      <c r="EJF77" s="1"/>
      <c r="EJG77" s="1"/>
      <c r="EJH77" s="1"/>
      <c r="EJI77" s="1"/>
      <c r="EJJ77" s="1"/>
      <c r="EJK77" s="1"/>
      <c r="EJL77" s="1"/>
      <c r="EJM77" s="1"/>
      <c r="EJN77" s="1"/>
      <c r="EJO77" s="1"/>
      <c r="EJP77" s="1"/>
      <c r="EJQ77" s="1"/>
      <c r="EJR77" s="1"/>
      <c r="EJS77" s="1"/>
      <c r="EJT77" s="1"/>
      <c r="EJU77" s="1"/>
      <c r="EJV77" s="1"/>
      <c r="EJW77" s="1"/>
      <c r="EJX77" s="1"/>
      <c r="EJY77" s="1"/>
      <c r="EJZ77" s="1"/>
      <c r="EKA77" s="1"/>
      <c r="EKB77" s="1"/>
      <c r="EKC77" s="1"/>
      <c r="EKD77" s="1"/>
      <c r="EKE77" s="1"/>
      <c r="EKF77" s="1"/>
      <c r="EKG77" s="1"/>
      <c r="EKH77" s="1"/>
      <c r="EKI77" s="1"/>
      <c r="EKJ77" s="1"/>
      <c r="EKK77" s="1"/>
      <c r="EKL77" s="1"/>
      <c r="EKM77" s="1"/>
      <c r="EKN77" s="1"/>
      <c r="EKO77" s="1"/>
      <c r="EKP77" s="1"/>
      <c r="EKQ77" s="1"/>
      <c r="EKR77" s="1"/>
      <c r="EKS77" s="1"/>
      <c r="EKT77" s="1"/>
      <c r="EKU77" s="1"/>
      <c r="EKV77" s="1"/>
      <c r="EKW77" s="1"/>
      <c r="EKX77" s="1"/>
      <c r="EKY77" s="1"/>
      <c r="EKZ77" s="1"/>
      <c r="ELA77" s="1"/>
      <c r="ELB77" s="1"/>
      <c r="ELC77" s="1"/>
      <c r="ELD77" s="1"/>
      <c r="ELE77" s="1"/>
      <c r="ELF77" s="1"/>
      <c r="ELG77" s="1"/>
      <c r="ELH77" s="1"/>
      <c r="ELI77" s="1"/>
      <c r="ELJ77" s="1"/>
      <c r="ELK77" s="1"/>
      <c r="ELL77" s="1"/>
      <c r="ELM77" s="1"/>
      <c r="ELN77" s="1"/>
      <c r="ELO77" s="1"/>
      <c r="ELP77" s="1"/>
      <c r="ELQ77" s="1"/>
      <c r="ELR77" s="1"/>
      <c r="ELS77" s="1"/>
      <c r="ELT77" s="1"/>
      <c r="ELU77" s="1"/>
      <c r="ELV77" s="1"/>
      <c r="ELW77" s="1"/>
      <c r="ELX77" s="1"/>
      <c r="ELY77" s="1"/>
      <c r="ELZ77" s="1"/>
      <c r="EMA77" s="1"/>
      <c r="EMB77" s="1"/>
      <c r="EMC77" s="1"/>
      <c r="EMD77" s="1"/>
      <c r="EME77" s="1"/>
      <c r="EMF77" s="1"/>
      <c r="EMG77" s="1"/>
      <c r="EMH77" s="1"/>
      <c r="EMI77" s="1"/>
      <c r="EMJ77" s="1"/>
      <c r="EMK77" s="1"/>
      <c r="EML77" s="1"/>
      <c r="EMM77" s="1"/>
      <c r="EMN77" s="1"/>
      <c r="EMO77" s="1"/>
      <c r="EMP77" s="1"/>
      <c r="EMQ77" s="1"/>
      <c r="EMR77" s="1"/>
      <c r="EMS77" s="1"/>
      <c r="EMT77" s="1"/>
      <c r="EMU77" s="1"/>
      <c r="EMV77" s="1"/>
      <c r="EMW77" s="1"/>
      <c r="EMX77" s="1"/>
      <c r="EMY77" s="1"/>
      <c r="EMZ77" s="1"/>
      <c r="ENA77" s="1"/>
      <c r="ENB77" s="1"/>
      <c r="ENC77" s="1"/>
      <c r="END77" s="1"/>
      <c r="ENE77" s="1"/>
      <c r="ENF77" s="1"/>
      <c r="ENG77" s="1"/>
      <c r="ENH77" s="1"/>
      <c r="ENI77" s="1"/>
      <c r="ENJ77" s="1"/>
      <c r="ENK77" s="1"/>
      <c r="ENL77" s="1"/>
      <c r="ENM77" s="1"/>
      <c r="ENN77" s="1"/>
      <c r="ENO77" s="1"/>
      <c r="ENP77" s="1"/>
      <c r="ENQ77" s="1"/>
      <c r="ENR77" s="1"/>
      <c r="ENS77" s="1"/>
      <c r="ENT77" s="1"/>
      <c r="ENU77" s="1"/>
      <c r="ENV77" s="1"/>
      <c r="ENW77" s="1"/>
      <c r="ENX77" s="1"/>
      <c r="ENY77" s="1"/>
      <c r="ENZ77" s="1"/>
      <c r="EOA77" s="1"/>
      <c r="EOB77" s="1"/>
      <c r="EOC77" s="1"/>
      <c r="EOD77" s="1"/>
      <c r="EOE77" s="1"/>
      <c r="EOF77" s="1"/>
      <c r="EOG77" s="1"/>
      <c r="EOH77" s="1"/>
      <c r="EOI77" s="1"/>
      <c r="EOJ77" s="1"/>
      <c r="EOK77" s="1"/>
      <c r="EOL77" s="1"/>
      <c r="EOM77" s="1"/>
      <c r="EON77" s="1"/>
      <c r="EOO77" s="1"/>
      <c r="EOP77" s="1"/>
      <c r="EOQ77" s="1"/>
      <c r="EOR77" s="1"/>
      <c r="EOS77" s="1"/>
      <c r="EOT77" s="1"/>
      <c r="EOU77" s="1"/>
      <c r="EOV77" s="1"/>
      <c r="EOW77" s="1"/>
      <c r="EOX77" s="1"/>
      <c r="EOY77" s="1"/>
      <c r="EOZ77" s="1"/>
      <c r="EPA77" s="1"/>
      <c r="EPB77" s="1"/>
      <c r="EPC77" s="1"/>
      <c r="EPD77" s="1"/>
      <c r="EPE77" s="1"/>
      <c r="EPF77" s="1"/>
      <c r="EPG77" s="1"/>
      <c r="EPH77" s="1"/>
      <c r="EPI77" s="1"/>
      <c r="EPJ77" s="1"/>
      <c r="EPK77" s="1"/>
      <c r="EPL77" s="1"/>
      <c r="EPM77" s="1"/>
      <c r="EPN77" s="1"/>
      <c r="EPO77" s="1"/>
      <c r="EPP77" s="1"/>
      <c r="EPQ77" s="1"/>
      <c r="EPR77" s="1"/>
      <c r="EPS77" s="1"/>
      <c r="EPT77" s="1"/>
      <c r="EPU77" s="1"/>
      <c r="EPV77" s="1"/>
      <c r="EPW77" s="1"/>
      <c r="EPX77" s="1"/>
      <c r="EPY77" s="1"/>
      <c r="EPZ77" s="1"/>
      <c r="EQA77" s="1"/>
      <c r="EQB77" s="1"/>
      <c r="EQC77" s="1"/>
      <c r="EQD77" s="1"/>
      <c r="EQE77" s="1"/>
      <c r="EQF77" s="1"/>
      <c r="EQG77" s="1"/>
      <c r="EQH77" s="1"/>
      <c r="EQI77" s="1"/>
      <c r="EQJ77" s="1"/>
      <c r="EQK77" s="1"/>
      <c r="EQL77" s="1"/>
      <c r="EQM77" s="1"/>
      <c r="EQN77" s="1"/>
      <c r="EQO77" s="1"/>
      <c r="EQP77" s="1"/>
      <c r="EQQ77" s="1"/>
      <c r="EQR77" s="1"/>
      <c r="EQS77" s="1"/>
      <c r="EQT77" s="1"/>
      <c r="EQU77" s="1"/>
      <c r="EQV77" s="1"/>
      <c r="EQW77" s="1"/>
      <c r="EQX77" s="1"/>
      <c r="EQY77" s="1"/>
      <c r="EQZ77" s="1"/>
      <c r="ERA77" s="1"/>
      <c r="ERB77" s="1"/>
      <c r="ERC77" s="1"/>
      <c r="ERD77" s="1"/>
      <c r="ERE77" s="1"/>
      <c r="ERF77" s="1"/>
      <c r="ERG77" s="1"/>
      <c r="ERH77" s="1"/>
      <c r="ERI77" s="1"/>
      <c r="ERJ77" s="1"/>
      <c r="ERK77" s="1"/>
      <c r="ERL77" s="1"/>
      <c r="ERM77" s="1"/>
      <c r="ERN77" s="1"/>
      <c r="ERO77" s="1"/>
      <c r="ERP77" s="1"/>
      <c r="ERQ77" s="1"/>
      <c r="ERR77" s="1"/>
      <c r="ERS77" s="1"/>
      <c r="ERT77" s="1"/>
      <c r="ERU77" s="1"/>
      <c r="ERV77" s="1"/>
      <c r="ERW77" s="1"/>
      <c r="ERX77" s="1"/>
      <c r="ERY77" s="1"/>
      <c r="ERZ77" s="1"/>
      <c r="ESA77" s="1"/>
      <c r="ESB77" s="1"/>
      <c r="ESC77" s="1"/>
      <c r="ESD77" s="1"/>
      <c r="ESE77" s="1"/>
      <c r="ESF77" s="1"/>
      <c r="ESG77" s="1"/>
      <c r="ESH77" s="1"/>
      <c r="ESI77" s="1"/>
      <c r="ESJ77" s="1"/>
      <c r="ESK77" s="1"/>
      <c r="ESL77" s="1"/>
      <c r="ESM77" s="1"/>
      <c r="ESN77" s="1"/>
      <c r="ESO77" s="1"/>
      <c r="ESP77" s="1"/>
      <c r="ESQ77" s="1"/>
      <c r="ESR77" s="1"/>
      <c r="ESS77" s="1"/>
      <c r="EST77" s="1"/>
      <c r="ESU77" s="1"/>
      <c r="ESV77" s="1"/>
      <c r="ESW77" s="1"/>
      <c r="ESX77" s="1"/>
      <c r="ESY77" s="1"/>
      <c r="ESZ77" s="1"/>
      <c r="ETA77" s="1"/>
      <c r="ETB77" s="1"/>
      <c r="ETC77" s="1"/>
      <c r="ETD77" s="1"/>
      <c r="ETE77" s="1"/>
      <c r="ETF77" s="1"/>
      <c r="ETG77" s="1"/>
      <c r="ETH77" s="1"/>
      <c r="ETI77" s="1"/>
      <c r="ETJ77" s="1"/>
      <c r="ETK77" s="1"/>
      <c r="ETL77" s="1"/>
      <c r="ETM77" s="1"/>
      <c r="ETN77" s="1"/>
      <c r="ETO77" s="1"/>
      <c r="ETP77" s="1"/>
      <c r="ETQ77" s="1"/>
      <c r="ETR77" s="1"/>
      <c r="ETS77" s="1"/>
      <c r="ETT77" s="1"/>
      <c r="ETU77" s="1"/>
      <c r="ETV77" s="1"/>
      <c r="ETW77" s="1"/>
      <c r="ETX77" s="1"/>
      <c r="ETY77" s="1"/>
      <c r="ETZ77" s="1"/>
      <c r="EUA77" s="1"/>
      <c r="EUB77" s="1"/>
      <c r="EUC77" s="1"/>
      <c r="EUD77" s="1"/>
      <c r="EUE77" s="1"/>
      <c r="EUF77" s="1"/>
      <c r="EUG77" s="1"/>
      <c r="EUH77" s="1"/>
      <c r="EUI77" s="1"/>
      <c r="EUJ77" s="1"/>
      <c r="EUK77" s="1"/>
      <c r="EUL77" s="1"/>
      <c r="EUM77" s="1"/>
      <c r="EUN77" s="1"/>
      <c r="EUO77" s="1"/>
      <c r="EUP77" s="1"/>
      <c r="EUQ77" s="1"/>
      <c r="EUR77" s="1"/>
      <c r="EUS77" s="1"/>
      <c r="EUT77" s="1"/>
      <c r="EUU77" s="1"/>
      <c r="EUV77" s="1"/>
      <c r="EUW77" s="1"/>
      <c r="EUX77" s="1"/>
      <c r="EUY77" s="1"/>
      <c r="EUZ77" s="1"/>
      <c r="EVA77" s="1"/>
      <c r="EVB77" s="1"/>
      <c r="EVC77" s="1"/>
      <c r="EVD77" s="1"/>
      <c r="EVE77" s="1"/>
      <c r="EVF77" s="1"/>
      <c r="EVG77" s="1"/>
      <c r="EVH77" s="1"/>
      <c r="EVI77" s="1"/>
      <c r="EVJ77" s="1"/>
      <c r="EVK77" s="1"/>
      <c r="EVL77" s="1"/>
      <c r="EVM77" s="1"/>
      <c r="EVN77" s="1"/>
      <c r="EVO77" s="1"/>
      <c r="EVP77" s="1"/>
      <c r="EVQ77" s="1"/>
      <c r="EVR77" s="1"/>
      <c r="EVS77" s="1"/>
      <c r="EVT77" s="1"/>
      <c r="EVU77" s="1"/>
      <c r="EVV77" s="1"/>
      <c r="EVW77" s="1"/>
      <c r="EVX77" s="1"/>
      <c r="EVY77" s="1"/>
      <c r="EVZ77" s="1"/>
      <c r="EWA77" s="1"/>
      <c r="EWB77" s="1"/>
      <c r="EWC77" s="1"/>
      <c r="EWD77" s="1"/>
      <c r="EWE77" s="1"/>
      <c r="EWF77" s="1"/>
      <c r="EWG77" s="1"/>
      <c r="EWH77" s="1"/>
      <c r="EWI77" s="1"/>
      <c r="EWJ77" s="1"/>
      <c r="EWK77" s="1"/>
      <c r="EWL77" s="1"/>
      <c r="EWM77" s="1"/>
      <c r="EWN77" s="1"/>
      <c r="EWO77" s="1"/>
      <c r="EWP77" s="1"/>
      <c r="EWQ77" s="1"/>
      <c r="EWR77" s="1"/>
      <c r="EWS77" s="1"/>
      <c r="EWT77" s="1"/>
      <c r="EWU77" s="1"/>
      <c r="EWV77" s="1"/>
      <c r="EWW77" s="1"/>
      <c r="EWX77" s="1"/>
      <c r="EWY77" s="1"/>
      <c r="EWZ77" s="1"/>
      <c r="EXA77" s="1"/>
      <c r="EXB77" s="1"/>
      <c r="EXC77" s="1"/>
      <c r="EXD77" s="1"/>
      <c r="EXE77" s="1"/>
      <c r="EXF77" s="1"/>
      <c r="EXG77" s="1"/>
      <c r="EXH77" s="1"/>
      <c r="EXI77" s="1"/>
      <c r="EXJ77" s="1"/>
      <c r="EXK77" s="1"/>
      <c r="EXL77" s="1"/>
      <c r="EXM77" s="1"/>
      <c r="EXN77" s="1"/>
      <c r="EXO77" s="1"/>
      <c r="EXP77" s="1"/>
      <c r="EXQ77" s="1"/>
      <c r="EXR77" s="1"/>
      <c r="EXS77" s="1"/>
      <c r="EXT77" s="1"/>
      <c r="EXU77" s="1"/>
      <c r="EXV77" s="1"/>
      <c r="EXW77" s="1"/>
      <c r="EXX77" s="1"/>
      <c r="EXY77" s="1"/>
      <c r="EXZ77" s="1"/>
      <c r="EYA77" s="1"/>
      <c r="EYB77" s="1"/>
      <c r="EYC77" s="1"/>
      <c r="EYD77" s="1"/>
      <c r="EYE77" s="1"/>
      <c r="EYF77" s="1"/>
      <c r="EYG77" s="1"/>
      <c r="EYH77" s="1"/>
      <c r="EYI77" s="1"/>
      <c r="EYJ77" s="1"/>
      <c r="EYK77" s="1"/>
      <c r="EYL77" s="1"/>
      <c r="EYM77" s="1"/>
      <c r="EYN77" s="1"/>
      <c r="EYO77" s="1"/>
      <c r="EYP77" s="1"/>
      <c r="EYQ77" s="1"/>
      <c r="EYR77" s="1"/>
      <c r="EYS77" s="1"/>
      <c r="EYT77" s="1"/>
      <c r="EYU77" s="1"/>
      <c r="EYV77" s="1"/>
      <c r="EYW77" s="1"/>
      <c r="EYX77" s="1"/>
      <c r="EYY77" s="1"/>
      <c r="EYZ77" s="1"/>
      <c r="EZA77" s="1"/>
      <c r="EZB77" s="1"/>
      <c r="EZC77" s="1"/>
      <c r="EZD77" s="1"/>
      <c r="EZE77" s="1"/>
      <c r="EZF77" s="1"/>
      <c r="EZG77" s="1"/>
      <c r="EZH77" s="1"/>
      <c r="EZI77" s="1"/>
      <c r="EZJ77" s="1"/>
      <c r="EZK77" s="1"/>
      <c r="EZL77" s="1"/>
      <c r="EZM77" s="1"/>
      <c r="EZN77" s="1"/>
      <c r="EZO77" s="1"/>
      <c r="EZP77" s="1"/>
      <c r="EZQ77" s="1"/>
      <c r="EZR77" s="1"/>
      <c r="EZS77" s="1"/>
      <c r="EZT77" s="1"/>
      <c r="EZU77" s="1"/>
      <c r="EZV77" s="1"/>
      <c r="EZW77" s="1"/>
      <c r="EZX77" s="1"/>
      <c r="EZY77" s="1"/>
      <c r="EZZ77" s="1"/>
      <c r="FAA77" s="1"/>
      <c r="FAB77" s="1"/>
      <c r="FAC77" s="1"/>
      <c r="FAD77" s="1"/>
      <c r="FAE77" s="1"/>
      <c r="FAF77" s="1"/>
      <c r="FAG77" s="1"/>
      <c r="FAH77" s="1"/>
      <c r="FAI77" s="1"/>
      <c r="FAJ77" s="1"/>
      <c r="FAK77" s="1"/>
      <c r="FAL77" s="1"/>
      <c r="FAM77" s="1"/>
      <c r="FAN77" s="1"/>
      <c r="FAO77" s="1"/>
      <c r="FAP77" s="1"/>
      <c r="FAQ77" s="1"/>
      <c r="FAR77" s="1"/>
      <c r="FAS77" s="1"/>
      <c r="FAT77" s="1"/>
      <c r="FAU77" s="1"/>
      <c r="FAV77" s="1"/>
      <c r="FAW77" s="1"/>
      <c r="FAX77" s="1"/>
      <c r="FAY77" s="1"/>
      <c r="FAZ77" s="1"/>
      <c r="FBA77" s="1"/>
      <c r="FBB77" s="1"/>
      <c r="FBC77" s="1"/>
      <c r="FBD77" s="1"/>
      <c r="FBE77" s="1"/>
      <c r="FBF77" s="1"/>
      <c r="FBG77" s="1"/>
      <c r="FBH77" s="1"/>
      <c r="FBI77" s="1"/>
      <c r="FBJ77" s="1"/>
      <c r="FBK77" s="1"/>
      <c r="FBL77" s="1"/>
      <c r="FBM77" s="1"/>
      <c r="FBN77" s="1"/>
      <c r="FBO77" s="1"/>
      <c r="FBP77" s="1"/>
      <c r="FBQ77" s="1"/>
      <c r="FBR77" s="1"/>
      <c r="FBS77" s="1"/>
      <c r="FBT77" s="1"/>
      <c r="FBU77" s="1"/>
      <c r="FBV77" s="1"/>
      <c r="FBW77" s="1"/>
      <c r="FBX77" s="1"/>
      <c r="FBY77" s="1"/>
      <c r="FBZ77" s="1"/>
      <c r="FCA77" s="1"/>
      <c r="FCB77" s="1"/>
      <c r="FCC77" s="1"/>
      <c r="FCD77" s="1"/>
      <c r="FCE77" s="1"/>
      <c r="FCF77" s="1"/>
      <c r="FCG77" s="1"/>
      <c r="FCH77" s="1"/>
      <c r="FCI77" s="1"/>
      <c r="FCJ77" s="1"/>
      <c r="FCK77" s="1"/>
      <c r="FCL77" s="1"/>
      <c r="FCM77" s="1"/>
      <c r="FCN77" s="1"/>
      <c r="FCO77" s="1"/>
      <c r="FCP77" s="1"/>
      <c r="FCQ77" s="1"/>
      <c r="FCR77" s="1"/>
      <c r="FCS77" s="1"/>
      <c r="FCT77" s="1"/>
      <c r="FCU77" s="1"/>
      <c r="FCV77" s="1"/>
      <c r="FCW77" s="1"/>
      <c r="FCX77" s="1"/>
      <c r="FCY77" s="1"/>
      <c r="FCZ77" s="1"/>
      <c r="FDA77" s="1"/>
      <c r="FDB77" s="1"/>
      <c r="FDC77" s="1"/>
      <c r="FDD77" s="1"/>
      <c r="FDE77" s="1"/>
      <c r="FDF77" s="1"/>
      <c r="FDG77" s="1"/>
      <c r="FDH77" s="1"/>
      <c r="FDI77" s="1"/>
      <c r="FDJ77" s="1"/>
      <c r="FDK77" s="1"/>
      <c r="FDL77" s="1"/>
      <c r="FDM77" s="1"/>
      <c r="FDN77" s="1"/>
      <c r="FDO77" s="1"/>
      <c r="FDP77" s="1"/>
      <c r="FDQ77" s="1"/>
      <c r="FDR77" s="1"/>
      <c r="FDS77" s="1"/>
      <c r="FDT77" s="1"/>
      <c r="FDU77" s="1"/>
      <c r="FDV77" s="1"/>
      <c r="FDW77" s="1"/>
      <c r="FDX77" s="1"/>
      <c r="FDY77" s="1"/>
      <c r="FDZ77" s="1"/>
      <c r="FEA77" s="1"/>
      <c r="FEB77" s="1"/>
      <c r="FEC77" s="1"/>
      <c r="FED77" s="1"/>
      <c r="FEE77" s="1"/>
      <c r="FEF77" s="1"/>
      <c r="FEG77" s="1"/>
      <c r="FEH77" s="1"/>
      <c r="FEI77" s="1"/>
      <c r="FEJ77" s="1"/>
      <c r="FEK77" s="1"/>
      <c r="FEL77" s="1"/>
      <c r="FEM77" s="1"/>
      <c r="FEN77" s="1"/>
      <c r="FEO77" s="1"/>
      <c r="FEP77" s="1"/>
      <c r="FEQ77" s="1"/>
      <c r="FER77" s="1"/>
      <c r="FES77" s="1"/>
      <c r="FET77" s="1"/>
      <c r="FEU77" s="1"/>
      <c r="FEV77" s="1"/>
      <c r="FEW77" s="1"/>
      <c r="FEX77" s="1"/>
      <c r="FEY77" s="1"/>
      <c r="FEZ77" s="1"/>
      <c r="FFA77" s="1"/>
      <c r="FFB77" s="1"/>
      <c r="FFC77" s="1"/>
      <c r="FFD77" s="1"/>
      <c r="FFE77" s="1"/>
      <c r="FFF77" s="1"/>
      <c r="FFG77" s="1"/>
      <c r="FFH77" s="1"/>
      <c r="FFI77" s="1"/>
      <c r="FFJ77" s="1"/>
      <c r="FFK77" s="1"/>
      <c r="FFL77" s="1"/>
      <c r="FFM77" s="1"/>
      <c r="FFN77" s="1"/>
      <c r="FFO77" s="1"/>
      <c r="FFP77" s="1"/>
      <c r="FFQ77" s="1"/>
      <c r="FFR77" s="1"/>
      <c r="FFS77" s="1"/>
      <c r="FFT77" s="1"/>
      <c r="FFU77" s="1"/>
      <c r="FFV77" s="1"/>
      <c r="FFW77" s="1"/>
      <c r="FFX77" s="1"/>
      <c r="FFY77" s="1"/>
      <c r="FFZ77" s="1"/>
      <c r="FGA77" s="1"/>
      <c r="FGB77" s="1"/>
      <c r="FGC77" s="1"/>
      <c r="FGD77" s="1"/>
      <c r="FGE77" s="1"/>
      <c r="FGF77" s="1"/>
      <c r="FGG77" s="1"/>
      <c r="FGH77" s="1"/>
      <c r="FGI77" s="1"/>
      <c r="FGJ77" s="1"/>
      <c r="FGK77" s="1"/>
      <c r="FGL77" s="1"/>
      <c r="FGM77" s="1"/>
      <c r="FGN77" s="1"/>
      <c r="FGO77" s="1"/>
      <c r="FGP77" s="1"/>
      <c r="FGQ77" s="1"/>
      <c r="FGR77" s="1"/>
      <c r="FGS77" s="1"/>
      <c r="FGT77" s="1"/>
      <c r="FGU77" s="1"/>
      <c r="FGV77" s="1"/>
      <c r="FGW77" s="1"/>
      <c r="FGX77" s="1"/>
      <c r="FGY77" s="1"/>
      <c r="FGZ77" s="1"/>
      <c r="FHA77" s="1"/>
      <c r="FHB77" s="1"/>
      <c r="FHC77" s="1"/>
      <c r="FHD77" s="1"/>
      <c r="FHE77" s="1"/>
      <c r="FHF77" s="1"/>
      <c r="FHG77" s="1"/>
      <c r="FHH77" s="1"/>
      <c r="FHI77" s="1"/>
      <c r="FHJ77" s="1"/>
      <c r="FHK77" s="1"/>
      <c r="FHL77" s="1"/>
      <c r="FHM77" s="1"/>
      <c r="FHN77" s="1"/>
      <c r="FHO77" s="1"/>
      <c r="FHP77" s="1"/>
      <c r="FHQ77" s="1"/>
      <c r="FHR77" s="1"/>
      <c r="FHS77" s="1"/>
      <c r="FHT77" s="1"/>
      <c r="FHU77" s="1"/>
      <c r="FHV77" s="1"/>
      <c r="FHW77" s="1"/>
      <c r="FHX77" s="1"/>
      <c r="FHY77" s="1"/>
      <c r="FHZ77" s="1"/>
      <c r="FIA77" s="1"/>
      <c r="FIB77" s="1"/>
      <c r="FIC77" s="1"/>
      <c r="FID77" s="1"/>
      <c r="FIE77" s="1"/>
      <c r="FIF77" s="1"/>
      <c r="FIG77" s="1"/>
      <c r="FIH77" s="1"/>
      <c r="FII77" s="1"/>
      <c r="FIJ77" s="1"/>
      <c r="FIK77" s="1"/>
      <c r="FIL77" s="1"/>
      <c r="FIM77" s="1"/>
      <c r="FIN77" s="1"/>
      <c r="FIO77" s="1"/>
      <c r="FIP77" s="1"/>
      <c r="FIQ77" s="1"/>
      <c r="FIR77" s="1"/>
      <c r="FIS77" s="1"/>
      <c r="FIT77" s="1"/>
      <c r="FIU77" s="1"/>
      <c r="FIV77" s="1"/>
      <c r="FIW77" s="1"/>
      <c r="FIX77" s="1"/>
      <c r="FIY77" s="1"/>
      <c r="FIZ77" s="1"/>
      <c r="FJA77" s="1"/>
      <c r="FJB77" s="1"/>
      <c r="FJC77" s="1"/>
      <c r="FJD77" s="1"/>
      <c r="FJE77" s="1"/>
      <c r="FJF77" s="1"/>
      <c r="FJG77" s="1"/>
      <c r="FJH77" s="1"/>
      <c r="FJI77" s="1"/>
      <c r="FJJ77" s="1"/>
      <c r="FJK77" s="1"/>
      <c r="FJL77" s="1"/>
      <c r="FJM77" s="1"/>
      <c r="FJN77" s="1"/>
      <c r="FJO77" s="1"/>
      <c r="FJP77" s="1"/>
      <c r="FJQ77" s="1"/>
      <c r="FJR77" s="1"/>
      <c r="FJS77" s="1"/>
      <c r="FJT77" s="1"/>
      <c r="FJU77" s="1"/>
      <c r="FJV77" s="1"/>
      <c r="FJW77" s="1"/>
      <c r="FJX77" s="1"/>
      <c r="FJY77" s="1"/>
      <c r="FJZ77" s="1"/>
      <c r="FKA77" s="1"/>
      <c r="FKB77" s="1"/>
      <c r="FKC77" s="1"/>
      <c r="FKD77" s="1"/>
      <c r="FKE77" s="1"/>
      <c r="FKF77" s="1"/>
      <c r="FKG77" s="1"/>
      <c r="FKH77" s="1"/>
      <c r="FKI77" s="1"/>
      <c r="FKJ77" s="1"/>
      <c r="FKK77" s="1"/>
      <c r="FKL77" s="1"/>
      <c r="FKM77" s="1"/>
      <c r="FKN77" s="1"/>
      <c r="FKO77" s="1"/>
      <c r="FKP77" s="1"/>
      <c r="FKQ77" s="1"/>
      <c r="FKR77" s="1"/>
      <c r="FKS77" s="1"/>
      <c r="FKT77" s="1"/>
      <c r="FKU77" s="1"/>
      <c r="FKV77" s="1"/>
      <c r="FKW77" s="1"/>
      <c r="FKX77" s="1"/>
      <c r="FKY77" s="1"/>
      <c r="FKZ77" s="1"/>
      <c r="FLA77" s="1"/>
      <c r="FLB77" s="1"/>
      <c r="FLC77" s="1"/>
      <c r="FLD77" s="1"/>
      <c r="FLE77" s="1"/>
      <c r="FLF77" s="1"/>
      <c r="FLG77" s="1"/>
      <c r="FLH77" s="1"/>
      <c r="FLI77" s="1"/>
      <c r="FLJ77" s="1"/>
      <c r="FLK77" s="1"/>
      <c r="FLL77" s="1"/>
      <c r="FLM77" s="1"/>
      <c r="FLN77" s="1"/>
      <c r="FLO77" s="1"/>
      <c r="FLP77" s="1"/>
      <c r="FLQ77" s="1"/>
      <c r="FLR77" s="1"/>
      <c r="FLS77" s="1"/>
      <c r="FLT77" s="1"/>
      <c r="FLU77" s="1"/>
      <c r="FLV77" s="1"/>
      <c r="FLW77" s="1"/>
      <c r="FLX77" s="1"/>
      <c r="FLY77" s="1"/>
      <c r="FLZ77" s="1"/>
      <c r="FMA77" s="1"/>
      <c r="FMB77" s="1"/>
      <c r="FMC77" s="1"/>
      <c r="FMD77" s="1"/>
      <c r="FME77" s="1"/>
      <c r="FMF77" s="1"/>
      <c r="FMG77" s="1"/>
      <c r="FMH77" s="1"/>
      <c r="FMI77" s="1"/>
      <c r="FMJ77" s="1"/>
      <c r="FMK77" s="1"/>
      <c r="FML77" s="1"/>
      <c r="FMM77" s="1"/>
      <c r="FMN77" s="1"/>
      <c r="FMO77" s="1"/>
      <c r="FMP77" s="1"/>
      <c r="FMQ77" s="1"/>
      <c r="FMR77" s="1"/>
      <c r="FMS77" s="1"/>
      <c r="FMT77" s="1"/>
      <c r="FMU77" s="1"/>
      <c r="FMV77" s="1"/>
      <c r="FMW77" s="1"/>
      <c r="FMX77" s="1"/>
      <c r="FMY77" s="1"/>
      <c r="FMZ77" s="1"/>
      <c r="FNA77" s="1"/>
      <c r="FNB77" s="1"/>
      <c r="FNC77" s="1"/>
      <c r="FND77" s="1"/>
      <c r="FNE77" s="1"/>
      <c r="FNF77" s="1"/>
      <c r="FNG77" s="1"/>
      <c r="FNH77" s="1"/>
      <c r="FNI77" s="1"/>
      <c r="FNJ77" s="1"/>
      <c r="FNK77" s="1"/>
      <c r="FNL77" s="1"/>
      <c r="FNM77" s="1"/>
      <c r="FNN77" s="1"/>
      <c r="FNO77" s="1"/>
      <c r="FNP77" s="1"/>
      <c r="FNQ77" s="1"/>
      <c r="FNR77" s="1"/>
      <c r="FNS77" s="1"/>
      <c r="FNT77" s="1"/>
      <c r="FNU77" s="1"/>
      <c r="FNV77" s="1"/>
      <c r="FNW77" s="1"/>
      <c r="FNX77" s="1"/>
      <c r="FNY77" s="1"/>
      <c r="FNZ77" s="1"/>
      <c r="FOA77" s="1"/>
      <c r="FOB77" s="1"/>
      <c r="FOC77" s="1"/>
      <c r="FOD77" s="1"/>
      <c r="FOE77" s="1"/>
      <c r="FOF77" s="1"/>
      <c r="FOG77" s="1"/>
      <c r="FOH77" s="1"/>
      <c r="FOI77" s="1"/>
      <c r="FOJ77" s="1"/>
      <c r="FOK77" s="1"/>
      <c r="FOL77" s="1"/>
      <c r="FOM77" s="1"/>
      <c r="FON77" s="1"/>
      <c r="FOO77" s="1"/>
      <c r="FOP77" s="1"/>
      <c r="FOQ77" s="1"/>
      <c r="FOR77" s="1"/>
      <c r="FOS77" s="1"/>
      <c r="FOT77" s="1"/>
      <c r="FOU77" s="1"/>
      <c r="FOV77" s="1"/>
      <c r="FOW77" s="1"/>
      <c r="FOX77" s="1"/>
      <c r="FOY77" s="1"/>
      <c r="FOZ77" s="1"/>
      <c r="FPA77" s="1"/>
      <c r="FPB77" s="1"/>
      <c r="FPC77" s="1"/>
      <c r="FPD77" s="1"/>
      <c r="FPE77" s="1"/>
      <c r="FPF77" s="1"/>
      <c r="FPG77" s="1"/>
      <c r="FPH77" s="1"/>
      <c r="FPI77" s="1"/>
      <c r="FPJ77" s="1"/>
      <c r="FPK77" s="1"/>
      <c r="FPL77" s="1"/>
      <c r="FPM77" s="1"/>
      <c r="FPN77" s="1"/>
      <c r="FPO77" s="1"/>
      <c r="FPP77" s="1"/>
      <c r="FPQ77" s="1"/>
      <c r="FPR77" s="1"/>
      <c r="FPS77" s="1"/>
      <c r="FPT77" s="1"/>
      <c r="FPU77" s="1"/>
      <c r="FPV77" s="1"/>
      <c r="FPW77" s="1"/>
      <c r="FPX77" s="1"/>
      <c r="FPY77" s="1"/>
      <c r="FPZ77" s="1"/>
      <c r="FQA77" s="1"/>
      <c r="FQB77" s="1"/>
      <c r="FQC77" s="1"/>
      <c r="FQD77" s="1"/>
      <c r="FQE77" s="1"/>
      <c r="FQF77" s="1"/>
      <c r="FQG77" s="1"/>
      <c r="FQH77" s="1"/>
      <c r="FQI77" s="1"/>
      <c r="FQJ77" s="1"/>
      <c r="FQK77" s="1"/>
      <c r="FQL77" s="1"/>
      <c r="FQM77" s="1"/>
      <c r="FQN77" s="1"/>
      <c r="FQO77" s="1"/>
      <c r="FQP77" s="1"/>
      <c r="FQQ77" s="1"/>
      <c r="FQR77" s="1"/>
      <c r="FQS77" s="1"/>
      <c r="FQT77" s="1"/>
      <c r="FQU77" s="1"/>
      <c r="FQV77" s="1"/>
      <c r="FQW77" s="1"/>
      <c r="FQX77" s="1"/>
      <c r="FQY77" s="1"/>
      <c r="FQZ77" s="1"/>
      <c r="FRA77" s="1"/>
      <c r="FRB77" s="1"/>
      <c r="FRC77" s="1"/>
      <c r="FRD77" s="1"/>
      <c r="FRE77" s="1"/>
      <c r="FRF77" s="1"/>
      <c r="FRG77" s="1"/>
      <c r="FRH77" s="1"/>
      <c r="FRI77" s="1"/>
      <c r="FRJ77" s="1"/>
      <c r="FRK77" s="1"/>
      <c r="FRL77" s="1"/>
      <c r="FRM77" s="1"/>
      <c r="FRN77" s="1"/>
      <c r="FRO77" s="1"/>
      <c r="FRP77" s="1"/>
      <c r="FRQ77" s="1"/>
      <c r="FRR77" s="1"/>
      <c r="FRS77" s="1"/>
      <c r="FRT77" s="1"/>
      <c r="FRU77" s="1"/>
      <c r="FRV77" s="1"/>
      <c r="FRW77" s="1"/>
      <c r="FRX77" s="1"/>
      <c r="FRY77" s="1"/>
      <c r="FRZ77" s="1"/>
      <c r="FSA77" s="1"/>
      <c r="FSB77" s="1"/>
      <c r="FSC77" s="1"/>
      <c r="FSD77" s="1"/>
      <c r="FSE77" s="1"/>
      <c r="FSF77" s="1"/>
      <c r="FSG77" s="1"/>
      <c r="FSH77" s="1"/>
      <c r="FSI77" s="1"/>
      <c r="FSJ77" s="1"/>
      <c r="FSK77" s="1"/>
      <c r="FSL77" s="1"/>
      <c r="FSM77" s="1"/>
      <c r="FSN77" s="1"/>
      <c r="FSO77" s="1"/>
      <c r="FSP77" s="1"/>
      <c r="FSQ77" s="1"/>
      <c r="FSR77" s="1"/>
      <c r="FSS77" s="1"/>
      <c r="FST77" s="1"/>
      <c r="FSU77" s="1"/>
      <c r="FSV77" s="1"/>
      <c r="FSW77" s="1"/>
      <c r="FSX77" s="1"/>
      <c r="FSY77" s="1"/>
      <c r="FSZ77" s="1"/>
      <c r="FTA77" s="1"/>
      <c r="FTB77" s="1"/>
      <c r="FTC77" s="1"/>
      <c r="FTD77" s="1"/>
      <c r="FTE77" s="1"/>
      <c r="FTF77" s="1"/>
      <c r="FTG77" s="1"/>
      <c r="FTH77" s="1"/>
      <c r="FTI77" s="1"/>
      <c r="FTJ77" s="1"/>
      <c r="FTK77" s="1"/>
      <c r="FTL77" s="1"/>
      <c r="FTM77" s="1"/>
      <c r="FTN77" s="1"/>
      <c r="FTO77" s="1"/>
      <c r="FTP77" s="1"/>
      <c r="FTQ77" s="1"/>
      <c r="FTR77" s="1"/>
      <c r="FTS77" s="1"/>
      <c r="FTT77" s="1"/>
      <c r="FTU77" s="1"/>
      <c r="FTV77" s="1"/>
      <c r="FTW77" s="1"/>
      <c r="FTX77" s="1"/>
      <c r="FTY77" s="1"/>
      <c r="FTZ77" s="1"/>
      <c r="FUA77" s="1"/>
      <c r="FUB77" s="1"/>
      <c r="FUC77" s="1"/>
      <c r="FUD77" s="1"/>
      <c r="FUE77" s="1"/>
      <c r="FUF77" s="1"/>
      <c r="FUG77" s="1"/>
      <c r="FUH77" s="1"/>
      <c r="FUI77" s="1"/>
      <c r="FUJ77" s="1"/>
      <c r="FUK77" s="1"/>
      <c r="FUL77" s="1"/>
      <c r="FUM77" s="1"/>
      <c r="FUN77" s="1"/>
      <c r="FUO77" s="1"/>
      <c r="FUP77" s="1"/>
      <c r="FUQ77" s="1"/>
      <c r="FUR77" s="1"/>
      <c r="FUS77" s="1"/>
      <c r="FUT77" s="1"/>
      <c r="FUU77" s="1"/>
      <c r="FUV77" s="1"/>
      <c r="FUW77" s="1"/>
      <c r="FUX77" s="1"/>
      <c r="FUY77" s="1"/>
      <c r="FUZ77" s="1"/>
      <c r="FVA77" s="1"/>
      <c r="FVB77" s="1"/>
      <c r="FVC77" s="1"/>
      <c r="FVD77" s="1"/>
      <c r="FVE77" s="1"/>
      <c r="FVF77" s="1"/>
      <c r="FVG77" s="1"/>
      <c r="FVH77" s="1"/>
      <c r="FVI77" s="1"/>
      <c r="FVJ77" s="1"/>
      <c r="FVK77" s="1"/>
      <c r="FVL77" s="1"/>
      <c r="FVM77" s="1"/>
      <c r="FVN77" s="1"/>
      <c r="FVO77" s="1"/>
      <c r="FVP77" s="1"/>
      <c r="FVQ77" s="1"/>
      <c r="FVR77" s="1"/>
      <c r="FVS77" s="1"/>
      <c r="FVT77" s="1"/>
      <c r="FVU77" s="1"/>
      <c r="FVV77" s="1"/>
      <c r="FVW77" s="1"/>
      <c r="FVX77" s="1"/>
      <c r="FVY77" s="1"/>
      <c r="FVZ77" s="1"/>
      <c r="FWA77" s="1"/>
      <c r="FWB77" s="1"/>
      <c r="FWC77" s="1"/>
      <c r="FWD77" s="1"/>
      <c r="FWE77" s="1"/>
      <c r="FWF77" s="1"/>
      <c r="FWG77" s="1"/>
      <c r="FWH77" s="1"/>
      <c r="FWI77" s="1"/>
      <c r="FWJ77" s="1"/>
      <c r="FWK77" s="1"/>
      <c r="FWL77" s="1"/>
      <c r="FWM77" s="1"/>
      <c r="FWN77" s="1"/>
      <c r="FWO77" s="1"/>
      <c r="FWP77" s="1"/>
      <c r="FWQ77" s="1"/>
      <c r="FWR77" s="1"/>
      <c r="FWS77" s="1"/>
      <c r="FWT77" s="1"/>
      <c r="FWU77" s="1"/>
      <c r="FWV77" s="1"/>
      <c r="FWW77" s="1"/>
      <c r="FWX77" s="1"/>
      <c r="FWY77" s="1"/>
      <c r="FWZ77" s="1"/>
      <c r="FXA77" s="1"/>
      <c r="FXB77" s="1"/>
      <c r="FXC77" s="1"/>
      <c r="FXD77" s="1"/>
      <c r="FXE77" s="1"/>
      <c r="FXF77" s="1"/>
      <c r="FXG77" s="1"/>
      <c r="FXH77" s="1"/>
      <c r="FXI77" s="1"/>
      <c r="FXJ77" s="1"/>
      <c r="FXK77" s="1"/>
      <c r="FXL77" s="1"/>
      <c r="FXM77" s="1"/>
      <c r="FXN77" s="1"/>
      <c r="FXO77" s="1"/>
      <c r="FXP77" s="1"/>
      <c r="FXQ77" s="1"/>
      <c r="FXR77" s="1"/>
      <c r="FXS77" s="1"/>
      <c r="FXT77" s="1"/>
      <c r="FXU77" s="1"/>
      <c r="FXV77" s="1"/>
      <c r="FXW77" s="1"/>
      <c r="FXX77" s="1"/>
      <c r="FXY77" s="1"/>
      <c r="FXZ77" s="1"/>
      <c r="FYA77" s="1"/>
      <c r="FYB77" s="1"/>
      <c r="FYC77" s="1"/>
      <c r="FYD77" s="1"/>
      <c r="FYE77" s="1"/>
      <c r="FYF77" s="1"/>
      <c r="FYG77" s="1"/>
      <c r="FYH77" s="1"/>
      <c r="FYI77" s="1"/>
      <c r="FYJ77" s="1"/>
      <c r="FYK77" s="1"/>
      <c r="FYL77" s="1"/>
      <c r="FYM77" s="1"/>
      <c r="FYN77" s="1"/>
      <c r="FYO77" s="1"/>
      <c r="FYP77" s="1"/>
      <c r="FYQ77" s="1"/>
      <c r="FYR77" s="1"/>
      <c r="FYS77" s="1"/>
      <c r="FYT77" s="1"/>
      <c r="FYU77" s="1"/>
      <c r="FYV77" s="1"/>
      <c r="FYW77" s="1"/>
      <c r="FYX77" s="1"/>
      <c r="FYY77" s="1"/>
      <c r="FYZ77" s="1"/>
      <c r="FZA77" s="1"/>
      <c r="FZB77" s="1"/>
      <c r="FZC77" s="1"/>
      <c r="FZD77" s="1"/>
      <c r="FZE77" s="1"/>
      <c r="FZF77" s="1"/>
      <c r="FZG77" s="1"/>
      <c r="FZH77" s="1"/>
      <c r="FZI77" s="1"/>
      <c r="FZJ77" s="1"/>
      <c r="FZK77" s="1"/>
      <c r="FZL77" s="1"/>
      <c r="FZM77" s="1"/>
      <c r="FZN77" s="1"/>
      <c r="FZO77" s="1"/>
      <c r="FZP77" s="1"/>
      <c r="FZQ77" s="1"/>
      <c r="FZR77" s="1"/>
      <c r="FZS77" s="1"/>
      <c r="FZT77" s="1"/>
      <c r="FZU77" s="1"/>
      <c r="FZV77" s="1"/>
      <c r="FZW77" s="1"/>
      <c r="FZX77" s="1"/>
      <c r="FZY77" s="1"/>
      <c r="FZZ77" s="1"/>
      <c r="GAA77" s="1"/>
      <c r="GAB77" s="1"/>
      <c r="GAC77" s="1"/>
      <c r="GAD77" s="1"/>
      <c r="GAE77" s="1"/>
      <c r="GAF77" s="1"/>
      <c r="GAG77" s="1"/>
      <c r="GAH77" s="1"/>
      <c r="GAI77" s="1"/>
      <c r="GAJ77" s="1"/>
      <c r="GAK77" s="1"/>
      <c r="GAL77" s="1"/>
      <c r="GAM77" s="1"/>
      <c r="GAN77" s="1"/>
      <c r="GAO77" s="1"/>
      <c r="GAP77" s="1"/>
      <c r="GAQ77" s="1"/>
      <c r="GAR77" s="1"/>
      <c r="GAS77" s="1"/>
      <c r="GAT77" s="1"/>
      <c r="GAU77" s="1"/>
      <c r="GAV77" s="1"/>
      <c r="GAW77" s="1"/>
      <c r="GAX77" s="1"/>
      <c r="GAY77" s="1"/>
      <c r="GAZ77" s="1"/>
      <c r="GBA77" s="1"/>
      <c r="GBB77" s="1"/>
      <c r="GBC77" s="1"/>
      <c r="GBD77" s="1"/>
      <c r="GBE77" s="1"/>
      <c r="GBF77" s="1"/>
      <c r="GBG77" s="1"/>
      <c r="GBH77" s="1"/>
      <c r="GBI77" s="1"/>
      <c r="GBJ77" s="1"/>
      <c r="GBK77" s="1"/>
      <c r="GBL77" s="1"/>
      <c r="GBM77" s="1"/>
      <c r="GBN77" s="1"/>
      <c r="GBO77" s="1"/>
      <c r="GBP77" s="1"/>
      <c r="GBQ77" s="1"/>
      <c r="GBR77" s="1"/>
      <c r="GBS77" s="1"/>
      <c r="GBT77" s="1"/>
      <c r="GBU77" s="1"/>
      <c r="GBV77" s="1"/>
      <c r="GBW77" s="1"/>
      <c r="GBX77" s="1"/>
      <c r="GBY77" s="1"/>
      <c r="GBZ77" s="1"/>
      <c r="GCA77" s="1"/>
      <c r="GCB77" s="1"/>
      <c r="GCC77" s="1"/>
      <c r="GCD77" s="1"/>
      <c r="GCE77" s="1"/>
      <c r="GCF77" s="1"/>
      <c r="GCG77" s="1"/>
      <c r="GCH77" s="1"/>
      <c r="GCI77" s="1"/>
      <c r="GCJ77" s="1"/>
      <c r="GCK77" s="1"/>
      <c r="GCL77" s="1"/>
      <c r="GCM77" s="1"/>
      <c r="GCN77" s="1"/>
      <c r="GCO77" s="1"/>
      <c r="GCP77" s="1"/>
      <c r="GCQ77" s="1"/>
      <c r="GCR77" s="1"/>
      <c r="GCS77" s="1"/>
      <c r="GCT77" s="1"/>
      <c r="GCU77" s="1"/>
      <c r="GCV77" s="1"/>
      <c r="GCW77" s="1"/>
      <c r="GCX77" s="1"/>
      <c r="GCY77" s="1"/>
      <c r="GCZ77" s="1"/>
      <c r="GDA77" s="1"/>
      <c r="GDB77" s="1"/>
      <c r="GDC77" s="1"/>
      <c r="GDD77" s="1"/>
      <c r="GDE77" s="1"/>
      <c r="GDF77" s="1"/>
      <c r="GDG77" s="1"/>
      <c r="GDH77" s="1"/>
      <c r="GDI77" s="1"/>
      <c r="GDJ77" s="1"/>
      <c r="GDK77" s="1"/>
      <c r="GDL77" s="1"/>
      <c r="GDM77" s="1"/>
      <c r="GDN77" s="1"/>
      <c r="GDO77" s="1"/>
      <c r="GDP77" s="1"/>
      <c r="GDQ77" s="1"/>
      <c r="GDR77" s="1"/>
      <c r="GDS77" s="1"/>
      <c r="GDT77" s="1"/>
      <c r="GDU77" s="1"/>
      <c r="GDV77" s="1"/>
      <c r="GDW77" s="1"/>
      <c r="GDX77" s="1"/>
      <c r="GDY77" s="1"/>
      <c r="GDZ77" s="1"/>
      <c r="GEA77" s="1"/>
      <c r="GEB77" s="1"/>
      <c r="GEC77" s="1"/>
      <c r="GED77" s="1"/>
      <c r="GEE77" s="1"/>
      <c r="GEF77" s="1"/>
      <c r="GEG77" s="1"/>
      <c r="GEH77" s="1"/>
      <c r="GEI77" s="1"/>
      <c r="GEJ77" s="1"/>
      <c r="GEK77" s="1"/>
      <c r="GEL77" s="1"/>
      <c r="GEM77" s="1"/>
      <c r="GEN77" s="1"/>
      <c r="GEO77" s="1"/>
      <c r="GEP77" s="1"/>
      <c r="GEQ77" s="1"/>
      <c r="GER77" s="1"/>
      <c r="GES77" s="1"/>
      <c r="GET77" s="1"/>
      <c r="GEU77" s="1"/>
      <c r="GEV77" s="1"/>
      <c r="GEW77" s="1"/>
      <c r="GEX77" s="1"/>
      <c r="GEY77" s="1"/>
      <c r="GEZ77" s="1"/>
      <c r="GFA77" s="1"/>
      <c r="GFB77" s="1"/>
      <c r="GFC77" s="1"/>
      <c r="GFD77" s="1"/>
      <c r="GFE77" s="1"/>
      <c r="GFF77" s="1"/>
      <c r="GFG77" s="1"/>
      <c r="GFH77" s="1"/>
      <c r="GFI77" s="1"/>
      <c r="GFJ77" s="1"/>
      <c r="GFK77" s="1"/>
      <c r="GFL77" s="1"/>
      <c r="GFM77" s="1"/>
      <c r="GFN77" s="1"/>
      <c r="GFO77" s="1"/>
      <c r="GFP77" s="1"/>
      <c r="GFQ77" s="1"/>
      <c r="GFR77" s="1"/>
      <c r="GFS77" s="1"/>
      <c r="GFT77" s="1"/>
      <c r="GFU77" s="1"/>
      <c r="GFV77" s="1"/>
      <c r="GFW77" s="1"/>
      <c r="GFX77" s="1"/>
      <c r="GFY77" s="1"/>
      <c r="GFZ77" s="1"/>
      <c r="GGA77" s="1"/>
      <c r="GGB77" s="1"/>
      <c r="GGC77" s="1"/>
      <c r="GGD77" s="1"/>
      <c r="GGE77" s="1"/>
      <c r="GGF77" s="1"/>
      <c r="GGG77" s="1"/>
      <c r="GGH77" s="1"/>
      <c r="GGI77" s="1"/>
      <c r="GGJ77" s="1"/>
      <c r="GGK77" s="1"/>
      <c r="GGL77" s="1"/>
      <c r="GGM77" s="1"/>
      <c r="GGN77" s="1"/>
      <c r="GGO77" s="1"/>
      <c r="GGP77" s="1"/>
      <c r="GGQ77" s="1"/>
      <c r="GGR77" s="1"/>
      <c r="GGS77" s="1"/>
      <c r="GGT77" s="1"/>
      <c r="GGU77" s="1"/>
      <c r="GGV77" s="1"/>
      <c r="GGW77" s="1"/>
      <c r="GGX77" s="1"/>
      <c r="GGY77" s="1"/>
      <c r="GGZ77" s="1"/>
      <c r="GHA77" s="1"/>
      <c r="GHB77" s="1"/>
      <c r="GHC77" s="1"/>
      <c r="GHD77" s="1"/>
      <c r="GHE77" s="1"/>
      <c r="GHF77" s="1"/>
      <c r="GHG77" s="1"/>
      <c r="GHH77" s="1"/>
      <c r="GHI77" s="1"/>
      <c r="GHJ77" s="1"/>
      <c r="GHK77" s="1"/>
      <c r="GHL77" s="1"/>
      <c r="GHM77" s="1"/>
      <c r="GHN77" s="1"/>
      <c r="GHO77" s="1"/>
      <c r="GHP77" s="1"/>
      <c r="GHQ77" s="1"/>
      <c r="GHR77" s="1"/>
      <c r="GHS77" s="1"/>
      <c r="GHT77" s="1"/>
      <c r="GHU77" s="1"/>
      <c r="GHV77" s="1"/>
      <c r="GHW77" s="1"/>
      <c r="GHX77" s="1"/>
      <c r="GHY77" s="1"/>
      <c r="GHZ77" s="1"/>
      <c r="GIA77" s="1"/>
      <c r="GIB77" s="1"/>
      <c r="GIC77" s="1"/>
      <c r="GID77" s="1"/>
      <c r="GIE77" s="1"/>
      <c r="GIF77" s="1"/>
      <c r="GIG77" s="1"/>
      <c r="GIH77" s="1"/>
      <c r="GII77" s="1"/>
      <c r="GIJ77" s="1"/>
      <c r="GIK77" s="1"/>
      <c r="GIL77" s="1"/>
      <c r="GIM77" s="1"/>
      <c r="GIN77" s="1"/>
      <c r="GIO77" s="1"/>
      <c r="GIP77" s="1"/>
      <c r="GIQ77" s="1"/>
      <c r="GIR77" s="1"/>
      <c r="GIS77" s="1"/>
      <c r="GIT77" s="1"/>
      <c r="GIU77" s="1"/>
      <c r="GIV77" s="1"/>
      <c r="GIW77" s="1"/>
      <c r="GIX77" s="1"/>
      <c r="GIY77" s="1"/>
      <c r="GIZ77" s="1"/>
      <c r="GJA77" s="1"/>
      <c r="GJB77" s="1"/>
      <c r="GJC77" s="1"/>
      <c r="GJD77" s="1"/>
      <c r="GJE77" s="1"/>
      <c r="GJF77" s="1"/>
      <c r="GJG77" s="1"/>
      <c r="GJH77" s="1"/>
      <c r="GJI77" s="1"/>
      <c r="GJJ77" s="1"/>
      <c r="GJK77" s="1"/>
      <c r="GJL77" s="1"/>
      <c r="GJM77" s="1"/>
      <c r="GJN77" s="1"/>
      <c r="GJO77" s="1"/>
      <c r="GJP77" s="1"/>
      <c r="GJQ77" s="1"/>
      <c r="GJR77" s="1"/>
      <c r="GJS77" s="1"/>
      <c r="GJT77" s="1"/>
      <c r="GJU77" s="1"/>
      <c r="GJV77" s="1"/>
      <c r="GJW77" s="1"/>
      <c r="GJX77" s="1"/>
      <c r="GJY77" s="1"/>
      <c r="GJZ77" s="1"/>
      <c r="GKA77" s="1"/>
      <c r="GKB77" s="1"/>
      <c r="GKC77" s="1"/>
      <c r="GKD77" s="1"/>
      <c r="GKE77" s="1"/>
      <c r="GKF77" s="1"/>
      <c r="GKG77" s="1"/>
      <c r="GKH77" s="1"/>
      <c r="GKI77" s="1"/>
      <c r="GKJ77" s="1"/>
      <c r="GKK77" s="1"/>
      <c r="GKL77" s="1"/>
      <c r="GKM77" s="1"/>
      <c r="GKN77" s="1"/>
      <c r="GKO77" s="1"/>
      <c r="GKP77" s="1"/>
      <c r="GKQ77" s="1"/>
      <c r="GKR77" s="1"/>
      <c r="GKS77" s="1"/>
      <c r="GKT77" s="1"/>
      <c r="GKU77" s="1"/>
      <c r="GKV77" s="1"/>
      <c r="GKW77" s="1"/>
      <c r="GKX77" s="1"/>
      <c r="GKY77" s="1"/>
      <c r="GKZ77" s="1"/>
      <c r="GLA77" s="1"/>
      <c r="GLB77" s="1"/>
      <c r="GLC77" s="1"/>
      <c r="GLD77" s="1"/>
      <c r="GLE77" s="1"/>
      <c r="GLF77" s="1"/>
      <c r="GLG77" s="1"/>
      <c r="GLH77" s="1"/>
      <c r="GLI77" s="1"/>
      <c r="GLJ77" s="1"/>
      <c r="GLK77" s="1"/>
      <c r="GLL77" s="1"/>
      <c r="GLM77" s="1"/>
      <c r="GLN77" s="1"/>
      <c r="GLO77" s="1"/>
      <c r="GLP77" s="1"/>
      <c r="GLQ77" s="1"/>
      <c r="GLR77" s="1"/>
      <c r="GLS77" s="1"/>
      <c r="GLT77" s="1"/>
      <c r="GLU77" s="1"/>
      <c r="GLV77" s="1"/>
      <c r="GLW77" s="1"/>
      <c r="GLX77" s="1"/>
      <c r="GLY77" s="1"/>
      <c r="GLZ77" s="1"/>
      <c r="GMA77" s="1"/>
      <c r="GMB77" s="1"/>
      <c r="GMC77" s="1"/>
      <c r="GMD77" s="1"/>
      <c r="GME77" s="1"/>
      <c r="GMF77" s="1"/>
      <c r="GMG77" s="1"/>
      <c r="GMH77" s="1"/>
      <c r="GMI77" s="1"/>
      <c r="GMJ77" s="1"/>
      <c r="GMK77" s="1"/>
      <c r="GML77" s="1"/>
      <c r="GMM77" s="1"/>
      <c r="GMN77" s="1"/>
      <c r="GMO77" s="1"/>
      <c r="GMP77" s="1"/>
      <c r="GMQ77" s="1"/>
      <c r="GMR77" s="1"/>
      <c r="GMS77" s="1"/>
      <c r="GMT77" s="1"/>
      <c r="GMU77" s="1"/>
      <c r="GMV77" s="1"/>
      <c r="GMW77" s="1"/>
      <c r="GMX77" s="1"/>
      <c r="GMY77" s="1"/>
      <c r="GMZ77" s="1"/>
      <c r="GNA77" s="1"/>
      <c r="GNB77" s="1"/>
      <c r="GNC77" s="1"/>
      <c r="GND77" s="1"/>
      <c r="GNE77" s="1"/>
      <c r="GNF77" s="1"/>
      <c r="GNG77" s="1"/>
      <c r="GNH77" s="1"/>
      <c r="GNI77" s="1"/>
      <c r="GNJ77" s="1"/>
      <c r="GNK77" s="1"/>
      <c r="GNL77" s="1"/>
      <c r="GNM77" s="1"/>
      <c r="GNN77" s="1"/>
      <c r="GNO77" s="1"/>
      <c r="GNP77" s="1"/>
      <c r="GNQ77" s="1"/>
      <c r="GNR77" s="1"/>
      <c r="GNS77" s="1"/>
      <c r="GNT77" s="1"/>
      <c r="GNU77" s="1"/>
      <c r="GNV77" s="1"/>
      <c r="GNW77" s="1"/>
      <c r="GNX77" s="1"/>
      <c r="GNY77" s="1"/>
      <c r="GNZ77" s="1"/>
      <c r="GOA77" s="1"/>
      <c r="GOB77" s="1"/>
      <c r="GOC77" s="1"/>
      <c r="GOD77" s="1"/>
      <c r="GOE77" s="1"/>
      <c r="GOF77" s="1"/>
      <c r="GOG77" s="1"/>
      <c r="GOH77" s="1"/>
      <c r="GOI77" s="1"/>
      <c r="GOJ77" s="1"/>
      <c r="GOK77" s="1"/>
      <c r="GOL77" s="1"/>
      <c r="GOM77" s="1"/>
      <c r="GON77" s="1"/>
      <c r="GOO77" s="1"/>
      <c r="GOP77" s="1"/>
      <c r="GOQ77" s="1"/>
      <c r="GOR77" s="1"/>
      <c r="GOS77" s="1"/>
      <c r="GOT77" s="1"/>
      <c r="GOU77" s="1"/>
      <c r="GOV77" s="1"/>
      <c r="GOW77" s="1"/>
      <c r="GOX77" s="1"/>
      <c r="GOY77" s="1"/>
      <c r="GOZ77" s="1"/>
      <c r="GPA77" s="1"/>
      <c r="GPB77" s="1"/>
      <c r="GPC77" s="1"/>
      <c r="GPD77" s="1"/>
      <c r="GPE77" s="1"/>
      <c r="GPF77" s="1"/>
      <c r="GPG77" s="1"/>
      <c r="GPH77" s="1"/>
      <c r="GPI77" s="1"/>
      <c r="GPJ77" s="1"/>
      <c r="GPK77" s="1"/>
      <c r="GPL77" s="1"/>
      <c r="GPM77" s="1"/>
      <c r="GPN77" s="1"/>
      <c r="GPO77" s="1"/>
      <c r="GPP77" s="1"/>
      <c r="GPQ77" s="1"/>
      <c r="GPR77" s="1"/>
      <c r="GPS77" s="1"/>
      <c r="GPT77" s="1"/>
      <c r="GPU77" s="1"/>
      <c r="GPV77" s="1"/>
      <c r="GPW77" s="1"/>
      <c r="GPX77" s="1"/>
      <c r="GPY77" s="1"/>
      <c r="GPZ77" s="1"/>
      <c r="GQA77" s="1"/>
      <c r="GQB77" s="1"/>
      <c r="GQC77" s="1"/>
      <c r="GQD77" s="1"/>
      <c r="GQE77" s="1"/>
      <c r="GQF77" s="1"/>
      <c r="GQG77" s="1"/>
      <c r="GQH77" s="1"/>
      <c r="GQI77" s="1"/>
      <c r="GQJ77" s="1"/>
      <c r="GQK77" s="1"/>
      <c r="GQL77" s="1"/>
      <c r="GQM77" s="1"/>
      <c r="GQN77" s="1"/>
      <c r="GQO77" s="1"/>
      <c r="GQP77" s="1"/>
      <c r="GQQ77" s="1"/>
      <c r="GQR77" s="1"/>
      <c r="GQS77" s="1"/>
      <c r="GQT77" s="1"/>
      <c r="GQU77" s="1"/>
      <c r="GQV77" s="1"/>
      <c r="GQW77" s="1"/>
      <c r="GQX77" s="1"/>
      <c r="GQY77" s="1"/>
      <c r="GQZ77" s="1"/>
      <c r="GRA77" s="1"/>
      <c r="GRB77" s="1"/>
      <c r="GRC77" s="1"/>
      <c r="GRD77" s="1"/>
      <c r="GRE77" s="1"/>
      <c r="GRF77" s="1"/>
      <c r="GRG77" s="1"/>
      <c r="GRH77" s="1"/>
      <c r="GRI77" s="1"/>
      <c r="GRJ77" s="1"/>
      <c r="GRK77" s="1"/>
      <c r="GRL77" s="1"/>
      <c r="GRM77" s="1"/>
      <c r="GRN77" s="1"/>
      <c r="GRO77" s="1"/>
      <c r="GRP77" s="1"/>
      <c r="GRQ77" s="1"/>
      <c r="GRR77" s="1"/>
      <c r="GRS77" s="1"/>
      <c r="GRT77" s="1"/>
      <c r="GRU77" s="1"/>
      <c r="GRV77" s="1"/>
      <c r="GRW77" s="1"/>
      <c r="GRX77" s="1"/>
      <c r="GRY77" s="1"/>
      <c r="GRZ77" s="1"/>
      <c r="GSA77" s="1"/>
      <c r="GSB77" s="1"/>
      <c r="GSC77" s="1"/>
      <c r="GSD77" s="1"/>
      <c r="GSE77" s="1"/>
      <c r="GSF77" s="1"/>
      <c r="GSG77" s="1"/>
      <c r="GSH77" s="1"/>
      <c r="GSI77" s="1"/>
      <c r="GSJ77" s="1"/>
      <c r="GSK77" s="1"/>
      <c r="GSL77" s="1"/>
      <c r="GSM77" s="1"/>
      <c r="GSN77" s="1"/>
      <c r="GSO77" s="1"/>
      <c r="GSP77" s="1"/>
      <c r="GSQ77" s="1"/>
      <c r="GSR77" s="1"/>
      <c r="GSS77" s="1"/>
      <c r="GST77" s="1"/>
      <c r="GSU77" s="1"/>
      <c r="GSV77" s="1"/>
      <c r="GSW77" s="1"/>
      <c r="GSX77" s="1"/>
      <c r="GSY77" s="1"/>
      <c r="GSZ77" s="1"/>
      <c r="GTA77" s="1"/>
      <c r="GTB77" s="1"/>
      <c r="GTC77" s="1"/>
      <c r="GTD77" s="1"/>
      <c r="GTE77" s="1"/>
      <c r="GTF77" s="1"/>
      <c r="GTG77" s="1"/>
      <c r="GTH77" s="1"/>
      <c r="GTI77" s="1"/>
      <c r="GTJ77" s="1"/>
      <c r="GTK77" s="1"/>
      <c r="GTL77" s="1"/>
      <c r="GTM77" s="1"/>
      <c r="GTN77" s="1"/>
      <c r="GTO77" s="1"/>
      <c r="GTP77" s="1"/>
      <c r="GTQ77" s="1"/>
      <c r="GTR77" s="1"/>
      <c r="GTS77" s="1"/>
      <c r="GTT77" s="1"/>
      <c r="GTU77" s="1"/>
      <c r="GTV77" s="1"/>
      <c r="GTW77" s="1"/>
      <c r="GTX77" s="1"/>
      <c r="GTY77" s="1"/>
      <c r="GTZ77" s="1"/>
      <c r="GUA77" s="1"/>
      <c r="GUB77" s="1"/>
      <c r="GUC77" s="1"/>
      <c r="GUD77" s="1"/>
      <c r="GUE77" s="1"/>
      <c r="GUF77" s="1"/>
      <c r="GUG77" s="1"/>
      <c r="GUH77" s="1"/>
      <c r="GUI77" s="1"/>
      <c r="GUJ77" s="1"/>
      <c r="GUK77" s="1"/>
      <c r="GUL77" s="1"/>
      <c r="GUM77" s="1"/>
      <c r="GUN77" s="1"/>
      <c r="GUO77" s="1"/>
      <c r="GUP77" s="1"/>
      <c r="GUQ77" s="1"/>
      <c r="GUR77" s="1"/>
      <c r="GUS77" s="1"/>
      <c r="GUT77" s="1"/>
      <c r="GUU77" s="1"/>
      <c r="GUV77" s="1"/>
      <c r="GUW77" s="1"/>
      <c r="GUX77" s="1"/>
      <c r="GUY77" s="1"/>
      <c r="GUZ77" s="1"/>
      <c r="GVA77" s="1"/>
      <c r="GVB77" s="1"/>
      <c r="GVC77" s="1"/>
      <c r="GVD77" s="1"/>
      <c r="GVE77" s="1"/>
      <c r="GVF77" s="1"/>
      <c r="GVG77" s="1"/>
      <c r="GVH77" s="1"/>
      <c r="GVI77" s="1"/>
      <c r="GVJ77" s="1"/>
      <c r="GVK77" s="1"/>
      <c r="GVL77" s="1"/>
      <c r="GVM77" s="1"/>
      <c r="GVN77" s="1"/>
      <c r="GVO77" s="1"/>
      <c r="GVP77" s="1"/>
      <c r="GVQ77" s="1"/>
      <c r="GVR77" s="1"/>
      <c r="GVS77" s="1"/>
      <c r="GVT77" s="1"/>
      <c r="GVU77" s="1"/>
      <c r="GVV77" s="1"/>
      <c r="GVW77" s="1"/>
      <c r="GVX77" s="1"/>
      <c r="GVY77" s="1"/>
      <c r="GVZ77" s="1"/>
      <c r="GWA77" s="1"/>
      <c r="GWB77" s="1"/>
      <c r="GWC77" s="1"/>
      <c r="GWD77" s="1"/>
      <c r="GWE77" s="1"/>
      <c r="GWF77" s="1"/>
      <c r="GWG77" s="1"/>
      <c r="GWH77" s="1"/>
      <c r="GWI77" s="1"/>
      <c r="GWJ77" s="1"/>
      <c r="GWK77" s="1"/>
      <c r="GWL77" s="1"/>
      <c r="GWM77" s="1"/>
      <c r="GWN77" s="1"/>
      <c r="GWO77" s="1"/>
      <c r="GWP77" s="1"/>
      <c r="GWQ77" s="1"/>
      <c r="GWR77" s="1"/>
      <c r="GWS77" s="1"/>
      <c r="GWT77" s="1"/>
      <c r="GWU77" s="1"/>
      <c r="GWV77" s="1"/>
      <c r="GWW77" s="1"/>
      <c r="GWX77" s="1"/>
      <c r="GWY77" s="1"/>
      <c r="GWZ77" s="1"/>
      <c r="GXA77" s="1"/>
      <c r="GXB77" s="1"/>
      <c r="GXC77" s="1"/>
      <c r="GXD77" s="1"/>
      <c r="GXE77" s="1"/>
      <c r="GXF77" s="1"/>
      <c r="GXG77" s="1"/>
      <c r="GXH77" s="1"/>
      <c r="GXI77" s="1"/>
      <c r="GXJ77" s="1"/>
      <c r="GXK77" s="1"/>
      <c r="GXL77" s="1"/>
      <c r="GXM77" s="1"/>
      <c r="GXN77" s="1"/>
      <c r="GXO77" s="1"/>
      <c r="GXP77" s="1"/>
      <c r="GXQ77" s="1"/>
      <c r="GXR77" s="1"/>
      <c r="GXS77" s="1"/>
      <c r="GXT77" s="1"/>
      <c r="GXU77" s="1"/>
      <c r="GXV77" s="1"/>
      <c r="GXW77" s="1"/>
      <c r="GXX77" s="1"/>
      <c r="GXY77" s="1"/>
      <c r="GXZ77" s="1"/>
      <c r="GYA77" s="1"/>
      <c r="GYB77" s="1"/>
      <c r="GYC77" s="1"/>
      <c r="GYD77" s="1"/>
      <c r="GYE77" s="1"/>
      <c r="GYF77" s="1"/>
      <c r="GYG77" s="1"/>
      <c r="GYH77" s="1"/>
      <c r="GYI77" s="1"/>
      <c r="GYJ77" s="1"/>
      <c r="GYK77" s="1"/>
      <c r="GYL77" s="1"/>
      <c r="GYM77" s="1"/>
      <c r="GYN77" s="1"/>
      <c r="GYO77" s="1"/>
      <c r="GYP77" s="1"/>
      <c r="GYQ77" s="1"/>
      <c r="GYR77" s="1"/>
      <c r="GYS77" s="1"/>
      <c r="GYT77" s="1"/>
      <c r="GYU77" s="1"/>
      <c r="GYV77" s="1"/>
      <c r="GYW77" s="1"/>
      <c r="GYX77" s="1"/>
      <c r="GYY77" s="1"/>
      <c r="GYZ77" s="1"/>
      <c r="GZA77" s="1"/>
      <c r="GZB77" s="1"/>
      <c r="GZC77" s="1"/>
      <c r="GZD77" s="1"/>
      <c r="GZE77" s="1"/>
      <c r="GZF77" s="1"/>
      <c r="GZG77" s="1"/>
      <c r="GZH77" s="1"/>
      <c r="GZI77" s="1"/>
      <c r="GZJ77" s="1"/>
      <c r="GZK77" s="1"/>
      <c r="GZL77" s="1"/>
      <c r="GZM77" s="1"/>
      <c r="GZN77" s="1"/>
      <c r="GZO77" s="1"/>
      <c r="GZP77" s="1"/>
      <c r="GZQ77" s="1"/>
      <c r="GZR77" s="1"/>
      <c r="GZS77" s="1"/>
      <c r="GZT77" s="1"/>
      <c r="GZU77" s="1"/>
      <c r="GZV77" s="1"/>
      <c r="GZW77" s="1"/>
      <c r="GZX77" s="1"/>
      <c r="GZY77" s="1"/>
      <c r="GZZ77" s="1"/>
      <c r="HAA77" s="1"/>
      <c r="HAB77" s="1"/>
      <c r="HAC77" s="1"/>
      <c r="HAD77" s="1"/>
      <c r="HAE77" s="1"/>
      <c r="HAF77" s="1"/>
      <c r="HAG77" s="1"/>
      <c r="HAH77" s="1"/>
      <c r="HAI77" s="1"/>
      <c r="HAJ77" s="1"/>
      <c r="HAK77" s="1"/>
      <c r="HAL77" s="1"/>
      <c r="HAM77" s="1"/>
      <c r="HAN77" s="1"/>
      <c r="HAO77" s="1"/>
      <c r="HAP77" s="1"/>
      <c r="HAQ77" s="1"/>
      <c r="HAR77" s="1"/>
      <c r="HAS77" s="1"/>
      <c r="HAT77" s="1"/>
      <c r="HAU77" s="1"/>
      <c r="HAV77" s="1"/>
      <c r="HAW77" s="1"/>
      <c r="HAX77" s="1"/>
      <c r="HAY77" s="1"/>
      <c r="HAZ77" s="1"/>
      <c r="HBA77" s="1"/>
      <c r="HBB77" s="1"/>
      <c r="HBC77" s="1"/>
      <c r="HBD77" s="1"/>
      <c r="HBE77" s="1"/>
      <c r="HBF77" s="1"/>
      <c r="HBG77" s="1"/>
      <c r="HBH77" s="1"/>
      <c r="HBI77" s="1"/>
      <c r="HBJ77" s="1"/>
      <c r="HBK77" s="1"/>
      <c r="HBL77" s="1"/>
      <c r="HBM77" s="1"/>
      <c r="HBN77" s="1"/>
      <c r="HBO77" s="1"/>
      <c r="HBP77" s="1"/>
      <c r="HBQ77" s="1"/>
      <c r="HBR77" s="1"/>
      <c r="HBS77" s="1"/>
      <c r="HBT77" s="1"/>
      <c r="HBU77" s="1"/>
      <c r="HBV77" s="1"/>
      <c r="HBW77" s="1"/>
      <c r="HBX77" s="1"/>
      <c r="HBY77" s="1"/>
      <c r="HBZ77" s="1"/>
      <c r="HCA77" s="1"/>
      <c r="HCB77" s="1"/>
      <c r="HCC77" s="1"/>
      <c r="HCD77" s="1"/>
      <c r="HCE77" s="1"/>
      <c r="HCF77" s="1"/>
      <c r="HCG77" s="1"/>
      <c r="HCH77" s="1"/>
      <c r="HCI77" s="1"/>
      <c r="HCJ77" s="1"/>
      <c r="HCK77" s="1"/>
      <c r="HCL77" s="1"/>
      <c r="HCM77" s="1"/>
      <c r="HCN77" s="1"/>
      <c r="HCO77" s="1"/>
      <c r="HCP77" s="1"/>
      <c r="HCQ77" s="1"/>
      <c r="HCR77" s="1"/>
      <c r="HCS77" s="1"/>
      <c r="HCT77" s="1"/>
      <c r="HCU77" s="1"/>
      <c r="HCV77" s="1"/>
      <c r="HCW77" s="1"/>
      <c r="HCX77" s="1"/>
      <c r="HCY77" s="1"/>
      <c r="HCZ77" s="1"/>
      <c r="HDA77" s="1"/>
      <c r="HDB77" s="1"/>
      <c r="HDC77" s="1"/>
      <c r="HDD77" s="1"/>
      <c r="HDE77" s="1"/>
      <c r="HDF77" s="1"/>
      <c r="HDG77" s="1"/>
      <c r="HDH77" s="1"/>
      <c r="HDI77" s="1"/>
      <c r="HDJ77" s="1"/>
      <c r="HDK77" s="1"/>
      <c r="HDL77" s="1"/>
      <c r="HDM77" s="1"/>
      <c r="HDN77" s="1"/>
      <c r="HDO77" s="1"/>
      <c r="HDP77" s="1"/>
      <c r="HDQ77" s="1"/>
      <c r="HDR77" s="1"/>
      <c r="HDS77" s="1"/>
      <c r="HDT77" s="1"/>
      <c r="HDU77" s="1"/>
      <c r="HDV77" s="1"/>
      <c r="HDW77" s="1"/>
      <c r="HDX77" s="1"/>
      <c r="HDY77" s="1"/>
      <c r="HDZ77" s="1"/>
      <c r="HEA77" s="1"/>
      <c r="HEB77" s="1"/>
      <c r="HEC77" s="1"/>
      <c r="HED77" s="1"/>
      <c r="HEE77" s="1"/>
      <c r="HEF77" s="1"/>
      <c r="HEG77" s="1"/>
      <c r="HEH77" s="1"/>
      <c r="HEI77" s="1"/>
      <c r="HEJ77" s="1"/>
      <c r="HEK77" s="1"/>
      <c r="HEL77" s="1"/>
      <c r="HEM77" s="1"/>
      <c r="HEN77" s="1"/>
      <c r="HEO77" s="1"/>
      <c r="HEP77" s="1"/>
      <c r="HEQ77" s="1"/>
      <c r="HER77" s="1"/>
      <c r="HES77" s="1"/>
      <c r="HET77" s="1"/>
      <c r="HEU77" s="1"/>
      <c r="HEV77" s="1"/>
      <c r="HEW77" s="1"/>
      <c r="HEX77" s="1"/>
      <c r="HEY77" s="1"/>
      <c r="HEZ77" s="1"/>
      <c r="HFA77" s="1"/>
      <c r="HFB77" s="1"/>
      <c r="HFC77" s="1"/>
      <c r="HFD77" s="1"/>
      <c r="HFE77" s="1"/>
      <c r="HFF77" s="1"/>
      <c r="HFG77" s="1"/>
      <c r="HFH77" s="1"/>
      <c r="HFI77" s="1"/>
      <c r="HFJ77" s="1"/>
      <c r="HFK77" s="1"/>
      <c r="HFL77" s="1"/>
      <c r="HFM77" s="1"/>
      <c r="HFN77" s="1"/>
      <c r="HFO77" s="1"/>
      <c r="HFP77" s="1"/>
      <c r="HFQ77" s="1"/>
      <c r="HFR77" s="1"/>
      <c r="HFS77" s="1"/>
      <c r="HFT77" s="1"/>
      <c r="HFU77" s="1"/>
      <c r="HFV77" s="1"/>
      <c r="HFW77" s="1"/>
      <c r="HFX77" s="1"/>
      <c r="HFY77" s="1"/>
      <c r="HFZ77" s="1"/>
      <c r="HGA77" s="1"/>
      <c r="HGB77" s="1"/>
      <c r="HGC77" s="1"/>
      <c r="HGD77" s="1"/>
      <c r="HGE77" s="1"/>
      <c r="HGF77" s="1"/>
      <c r="HGG77" s="1"/>
      <c r="HGH77" s="1"/>
      <c r="HGI77" s="1"/>
      <c r="HGJ77" s="1"/>
      <c r="HGK77" s="1"/>
      <c r="HGL77" s="1"/>
      <c r="HGM77" s="1"/>
      <c r="HGN77" s="1"/>
      <c r="HGO77" s="1"/>
      <c r="HGP77" s="1"/>
      <c r="HGQ77" s="1"/>
      <c r="HGR77" s="1"/>
      <c r="HGS77" s="1"/>
      <c r="HGT77" s="1"/>
      <c r="HGU77" s="1"/>
      <c r="HGV77" s="1"/>
      <c r="HGW77" s="1"/>
      <c r="HGX77" s="1"/>
      <c r="HGY77" s="1"/>
      <c r="HGZ77" s="1"/>
      <c r="HHA77" s="1"/>
      <c r="HHB77" s="1"/>
      <c r="HHC77" s="1"/>
      <c r="HHD77" s="1"/>
      <c r="HHE77" s="1"/>
      <c r="HHF77" s="1"/>
      <c r="HHG77" s="1"/>
      <c r="HHH77" s="1"/>
      <c r="HHI77" s="1"/>
      <c r="HHJ77" s="1"/>
      <c r="HHK77" s="1"/>
      <c r="HHL77" s="1"/>
      <c r="HHM77" s="1"/>
      <c r="HHN77" s="1"/>
      <c r="HHO77" s="1"/>
      <c r="HHP77" s="1"/>
      <c r="HHQ77" s="1"/>
      <c r="HHR77" s="1"/>
      <c r="HHS77" s="1"/>
      <c r="HHT77" s="1"/>
      <c r="HHU77" s="1"/>
      <c r="HHV77" s="1"/>
      <c r="HHW77" s="1"/>
      <c r="HHX77" s="1"/>
      <c r="HHY77" s="1"/>
      <c r="HHZ77" s="1"/>
      <c r="HIA77" s="1"/>
      <c r="HIB77" s="1"/>
      <c r="HIC77" s="1"/>
      <c r="HID77" s="1"/>
      <c r="HIE77" s="1"/>
      <c r="HIF77" s="1"/>
      <c r="HIG77" s="1"/>
      <c r="HIH77" s="1"/>
      <c r="HII77" s="1"/>
      <c r="HIJ77" s="1"/>
      <c r="HIK77" s="1"/>
      <c r="HIL77" s="1"/>
      <c r="HIM77" s="1"/>
      <c r="HIN77" s="1"/>
      <c r="HIO77" s="1"/>
      <c r="HIP77" s="1"/>
      <c r="HIQ77" s="1"/>
      <c r="HIR77" s="1"/>
      <c r="HIS77" s="1"/>
      <c r="HIT77" s="1"/>
      <c r="HIU77" s="1"/>
      <c r="HIV77" s="1"/>
      <c r="HIW77" s="1"/>
      <c r="HIX77" s="1"/>
      <c r="HIY77" s="1"/>
      <c r="HIZ77" s="1"/>
      <c r="HJA77" s="1"/>
      <c r="HJB77" s="1"/>
      <c r="HJC77" s="1"/>
      <c r="HJD77" s="1"/>
      <c r="HJE77" s="1"/>
      <c r="HJF77" s="1"/>
      <c r="HJG77" s="1"/>
      <c r="HJH77" s="1"/>
      <c r="HJI77" s="1"/>
      <c r="HJJ77" s="1"/>
      <c r="HJK77" s="1"/>
      <c r="HJL77" s="1"/>
      <c r="HJM77" s="1"/>
      <c r="HJN77" s="1"/>
      <c r="HJO77" s="1"/>
      <c r="HJP77" s="1"/>
      <c r="HJQ77" s="1"/>
      <c r="HJR77" s="1"/>
      <c r="HJS77" s="1"/>
      <c r="HJT77" s="1"/>
      <c r="HJU77" s="1"/>
      <c r="HJV77" s="1"/>
      <c r="HJW77" s="1"/>
      <c r="HJX77" s="1"/>
      <c r="HJY77" s="1"/>
      <c r="HJZ77" s="1"/>
      <c r="HKA77" s="1"/>
      <c r="HKB77" s="1"/>
      <c r="HKC77" s="1"/>
      <c r="HKD77" s="1"/>
      <c r="HKE77" s="1"/>
      <c r="HKF77" s="1"/>
      <c r="HKG77" s="1"/>
      <c r="HKH77" s="1"/>
      <c r="HKI77" s="1"/>
      <c r="HKJ77" s="1"/>
      <c r="HKK77" s="1"/>
      <c r="HKL77" s="1"/>
      <c r="HKM77" s="1"/>
      <c r="HKN77" s="1"/>
      <c r="HKO77" s="1"/>
      <c r="HKP77" s="1"/>
      <c r="HKQ77" s="1"/>
      <c r="HKR77" s="1"/>
      <c r="HKS77" s="1"/>
      <c r="HKT77" s="1"/>
      <c r="HKU77" s="1"/>
      <c r="HKV77" s="1"/>
      <c r="HKW77" s="1"/>
      <c r="HKX77" s="1"/>
      <c r="HKY77" s="1"/>
      <c r="HKZ77" s="1"/>
      <c r="HLA77" s="1"/>
      <c r="HLB77" s="1"/>
      <c r="HLC77" s="1"/>
      <c r="HLD77" s="1"/>
      <c r="HLE77" s="1"/>
      <c r="HLF77" s="1"/>
      <c r="HLG77" s="1"/>
      <c r="HLH77" s="1"/>
      <c r="HLI77" s="1"/>
      <c r="HLJ77" s="1"/>
      <c r="HLK77" s="1"/>
      <c r="HLL77" s="1"/>
      <c r="HLM77" s="1"/>
      <c r="HLN77" s="1"/>
      <c r="HLO77" s="1"/>
      <c r="HLP77" s="1"/>
      <c r="HLQ77" s="1"/>
      <c r="HLR77" s="1"/>
      <c r="HLS77" s="1"/>
      <c r="HLT77" s="1"/>
      <c r="HLU77" s="1"/>
      <c r="HLV77" s="1"/>
      <c r="HLW77" s="1"/>
      <c r="HLX77" s="1"/>
      <c r="HLY77" s="1"/>
      <c r="HLZ77" s="1"/>
      <c r="HMA77" s="1"/>
      <c r="HMB77" s="1"/>
      <c r="HMC77" s="1"/>
      <c r="HMD77" s="1"/>
      <c r="HME77" s="1"/>
      <c r="HMF77" s="1"/>
      <c r="HMG77" s="1"/>
      <c r="HMH77" s="1"/>
      <c r="HMI77" s="1"/>
      <c r="HMJ77" s="1"/>
      <c r="HMK77" s="1"/>
      <c r="HML77" s="1"/>
      <c r="HMM77" s="1"/>
      <c r="HMN77" s="1"/>
      <c r="HMO77" s="1"/>
      <c r="HMP77" s="1"/>
      <c r="HMQ77" s="1"/>
      <c r="HMR77" s="1"/>
      <c r="HMS77" s="1"/>
      <c r="HMT77" s="1"/>
      <c r="HMU77" s="1"/>
      <c r="HMV77" s="1"/>
      <c r="HMW77" s="1"/>
      <c r="HMX77" s="1"/>
      <c r="HMY77" s="1"/>
      <c r="HMZ77" s="1"/>
      <c r="HNA77" s="1"/>
      <c r="HNB77" s="1"/>
      <c r="HNC77" s="1"/>
      <c r="HND77" s="1"/>
      <c r="HNE77" s="1"/>
      <c r="HNF77" s="1"/>
      <c r="HNG77" s="1"/>
      <c r="HNH77" s="1"/>
      <c r="HNI77" s="1"/>
      <c r="HNJ77" s="1"/>
      <c r="HNK77" s="1"/>
      <c r="HNL77" s="1"/>
      <c r="HNM77" s="1"/>
      <c r="HNN77" s="1"/>
      <c r="HNO77" s="1"/>
      <c r="HNP77" s="1"/>
      <c r="HNQ77" s="1"/>
      <c r="HNR77" s="1"/>
      <c r="HNS77" s="1"/>
      <c r="HNT77" s="1"/>
      <c r="HNU77" s="1"/>
      <c r="HNV77" s="1"/>
      <c r="HNW77" s="1"/>
      <c r="HNX77" s="1"/>
      <c r="HNY77" s="1"/>
      <c r="HNZ77" s="1"/>
      <c r="HOA77" s="1"/>
      <c r="HOB77" s="1"/>
      <c r="HOC77" s="1"/>
      <c r="HOD77" s="1"/>
      <c r="HOE77" s="1"/>
      <c r="HOF77" s="1"/>
      <c r="HOG77" s="1"/>
      <c r="HOH77" s="1"/>
      <c r="HOI77" s="1"/>
      <c r="HOJ77" s="1"/>
      <c r="HOK77" s="1"/>
      <c r="HOL77" s="1"/>
      <c r="HOM77" s="1"/>
      <c r="HON77" s="1"/>
      <c r="HOO77" s="1"/>
      <c r="HOP77" s="1"/>
      <c r="HOQ77" s="1"/>
      <c r="HOR77" s="1"/>
      <c r="HOS77" s="1"/>
      <c r="HOT77" s="1"/>
      <c r="HOU77" s="1"/>
      <c r="HOV77" s="1"/>
      <c r="HOW77" s="1"/>
      <c r="HOX77" s="1"/>
      <c r="HOY77" s="1"/>
      <c r="HOZ77" s="1"/>
      <c r="HPA77" s="1"/>
      <c r="HPB77" s="1"/>
      <c r="HPC77" s="1"/>
      <c r="HPD77" s="1"/>
      <c r="HPE77" s="1"/>
      <c r="HPF77" s="1"/>
      <c r="HPG77" s="1"/>
      <c r="HPH77" s="1"/>
      <c r="HPI77" s="1"/>
      <c r="HPJ77" s="1"/>
      <c r="HPK77" s="1"/>
      <c r="HPL77" s="1"/>
      <c r="HPM77" s="1"/>
      <c r="HPN77" s="1"/>
      <c r="HPO77" s="1"/>
      <c r="HPP77" s="1"/>
      <c r="HPQ77" s="1"/>
      <c r="HPR77" s="1"/>
      <c r="HPS77" s="1"/>
      <c r="HPT77" s="1"/>
      <c r="HPU77" s="1"/>
      <c r="HPV77" s="1"/>
      <c r="HPW77" s="1"/>
      <c r="HPX77" s="1"/>
      <c r="HPY77" s="1"/>
      <c r="HPZ77" s="1"/>
      <c r="HQA77" s="1"/>
      <c r="HQB77" s="1"/>
      <c r="HQC77" s="1"/>
      <c r="HQD77" s="1"/>
      <c r="HQE77" s="1"/>
      <c r="HQF77" s="1"/>
      <c r="HQG77" s="1"/>
      <c r="HQH77" s="1"/>
      <c r="HQI77" s="1"/>
      <c r="HQJ77" s="1"/>
      <c r="HQK77" s="1"/>
      <c r="HQL77" s="1"/>
      <c r="HQM77" s="1"/>
      <c r="HQN77" s="1"/>
      <c r="HQO77" s="1"/>
      <c r="HQP77" s="1"/>
      <c r="HQQ77" s="1"/>
      <c r="HQR77" s="1"/>
      <c r="HQS77" s="1"/>
      <c r="HQT77" s="1"/>
      <c r="HQU77" s="1"/>
      <c r="HQV77" s="1"/>
      <c r="HQW77" s="1"/>
      <c r="HQX77" s="1"/>
      <c r="HQY77" s="1"/>
      <c r="HQZ77" s="1"/>
      <c r="HRA77" s="1"/>
      <c r="HRB77" s="1"/>
      <c r="HRC77" s="1"/>
      <c r="HRD77" s="1"/>
      <c r="HRE77" s="1"/>
      <c r="HRF77" s="1"/>
      <c r="HRG77" s="1"/>
      <c r="HRH77" s="1"/>
      <c r="HRI77" s="1"/>
      <c r="HRJ77" s="1"/>
      <c r="HRK77" s="1"/>
      <c r="HRL77" s="1"/>
      <c r="HRM77" s="1"/>
      <c r="HRN77" s="1"/>
      <c r="HRO77" s="1"/>
      <c r="HRP77" s="1"/>
      <c r="HRQ77" s="1"/>
      <c r="HRR77" s="1"/>
      <c r="HRS77" s="1"/>
      <c r="HRT77" s="1"/>
      <c r="HRU77" s="1"/>
      <c r="HRV77" s="1"/>
      <c r="HRW77" s="1"/>
      <c r="HRX77" s="1"/>
      <c r="HRY77" s="1"/>
      <c r="HRZ77" s="1"/>
      <c r="HSA77" s="1"/>
      <c r="HSB77" s="1"/>
      <c r="HSC77" s="1"/>
      <c r="HSD77" s="1"/>
      <c r="HSE77" s="1"/>
      <c r="HSF77" s="1"/>
      <c r="HSG77" s="1"/>
      <c r="HSH77" s="1"/>
      <c r="HSI77" s="1"/>
      <c r="HSJ77" s="1"/>
      <c r="HSK77" s="1"/>
      <c r="HSL77" s="1"/>
      <c r="HSM77" s="1"/>
      <c r="HSN77" s="1"/>
      <c r="HSO77" s="1"/>
      <c r="HSP77" s="1"/>
      <c r="HSQ77" s="1"/>
      <c r="HSR77" s="1"/>
      <c r="HSS77" s="1"/>
      <c r="HST77" s="1"/>
      <c r="HSU77" s="1"/>
      <c r="HSV77" s="1"/>
      <c r="HSW77" s="1"/>
      <c r="HSX77" s="1"/>
      <c r="HSY77" s="1"/>
      <c r="HSZ77" s="1"/>
      <c r="HTA77" s="1"/>
      <c r="HTB77" s="1"/>
      <c r="HTC77" s="1"/>
      <c r="HTD77" s="1"/>
      <c r="HTE77" s="1"/>
      <c r="HTF77" s="1"/>
      <c r="HTG77" s="1"/>
      <c r="HTH77" s="1"/>
      <c r="HTI77" s="1"/>
      <c r="HTJ77" s="1"/>
      <c r="HTK77" s="1"/>
      <c r="HTL77" s="1"/>
      <c r="HTM77" s="1"/>
      <c r="HTN77" s="1"/>
      <c r="HTO77" s="1"/>
      <c r="HTP77" s="1"/>
      <c r="HTQ77" s="1"/>
      <c r="HTR77" s="1"/>
      <c r="HTS77" s="1"/>
      <c r="HTT77" s="1"/>
      <c r="HTU77" s="1"/>
      <c r="HTV77" s="1"/>
      <c r="HTW77" s="1"/>
      <c r="HTX77" s="1"/>
      <c r="HTY77" s="1"/>
      <c r="HTZ77" s="1"/>
      <c r="HUA77" s="1"/>
      <c r="HUB77" s="1"/>
      <c r="HUC77" s="1"/>
      <c r="HUD77" s="1"/>
      <c r="HUE77" s="1"/>
      <c r="HUF77" s="1"/>
      <c r="HUG77" s="1"/>
      <c r="HUH77" s="1"/>
      <c r="HUI77" s="1"/>
      <c r="HUJ77" s="1"/>
      <c r="HUK77" s="1"/>
      <c r="HUL77" s="1"/>
      <c r="HUM77" s="1"/>
      <c r="HUN77" s="1"/>
      <c r="HUO77" s="1"/>
      <c r="HUP77" s="1"/>
      <c r="HUQ77" s="1"/>
      <c r="HUR77" s="1"/>
      <c r="HUS77" s="1"/>
      <c r="HUT77" s="1"/>
      <c r="HUU77" s="1"/>
      <c r="HUV77" s="1"/>
      <c r="HUW77" s="1"/>
      <c r="HUX77" s="1"/>
      <c r="HUY77" s="1"/>
      <c r="HUZ77" s="1"/>
      <c r="HVA77" s="1"/>
      <c r="HVB77" s="1"/>
      <c r="HVC77" s="1"/>
      <c r="HVD77" s="1"/>
      <c r="HVE77" s="1"/>
      <c r="HVF77" s="1"/>
      <c r="HVG77" s="1"/>
      <c r="HVH77" s="1"/>
      <c r="HVI77" s="1"/>
      <c r="HVJ77" s="1"/>
      <c r="HVK77" s="1"/>
      <c r="HVL77" s="1"/>
      <c r="HVM77" s="1"/>
      <c r="HVN77" s="1"/>
      <c r="HVO77" s="1"/>
      <c r="HVP77" s="1"/>
      <c r="HVQ77" s="1"/>
      <c r="HVR77" s="1"/>
      <c r="HVS77" s="1"/>
      <c r="HVT77" s="1"/>
      <c r="HVU77" s="1"/>
      <c r="HVV77" s="1"/>
      <c r="HVW77" s="1"/>
      <c r="HVX77" s="1"/>
      <c r="HVY77" s="1"/>
      <c r="HVZ77" s="1"/>
      <c r="HWA77" s="1"/>
      <c r="HWB77" s="1"/>
      <c r="HWC77" s="1"/>
      <c r="HWD77" s="1"/>
      <c r="HWE77" s="1"/>
      <c r="HWF77" s="1"/>
      <c r="HWG77" s="1"/>
      <c r="HWH77" s="1"/>
      <c r="HWI77" s="1"/>
      <c r="HWJ77" s="1"/>
      <c r="HWK77" s="1"/>
      <c r="HWL77" s="1"/>
      <c r="HWM77" s="1"/>
      <c r="HWN77" s="1"/>
      <c r="HWO77" s="1"/>
      <c r="HWP77" s="1"/>
      <c r="HWQ77" s="1"/>
      <c r="HWR77" s="1"/>
      <c r="HWS77" s="1"/>
      <c r="HWT77" s="1"/>
      <c r="HWU77" s="1"/>
      <c r="HWV77" s="1"/>
      <c r="HWW77" s="1"/>
      <c r="HWX77" s="1"/>
      <c r="HWY77" s="1"/>
      <c r="HWZ77" s="1"/>
      <c r="HXA77" s="1"/>
      <c r="HXB77" s="1"/>
      <c r="HXC77" s="1"/>
      <c r="HXD77" s="1"/>
      <c r="HXE77" s="1"/>
      <c r="HXF77" s="1"/>
      <c r="HXG77" s="1"/>
      <c r="HXH77" s="1"/>
      <c r="HXI77" s="1"/>
      <c r="HXJ77" s="1"/>
      <c r="HXK77" s="1"/>
      <c r="HXL77" s="1"/>
      <c r="HXM77" s="1"/>
      <c r="HXN77" s="1"/>
      <c r="HXO77" s="1"/>
      <c r="HXP77" s="1"/>
      <c r="HXQ77" s="1"/>
      <c r="HXR77" s="1"/>
      <c r="HXS77" s="1"/>
      <c r="HXT77" s="1"/>
      <c r="HXU77" s="1"/>
      <c r="HXV77" s="1"/>
      <c r="HXW77" s="1"/>
      <c r="HXX77" s="1"/>
      <c r="HXY77" s="1"/>
      <c r="HXZ77" s="1"/>
      <c r="HYA77" s="1"/>
      <c r="HYB77" s="1"/>
      <c r="HYC77" s="1"/>
      <c r="HYD77" s="1"/>
      <c r="HYE77" s="1"/>
      <c r="HYF77" s="1"/>
      <c r="HYG77" s="1"/>
      <c r="HYH77" s="1"/>
      <c r="HYI77" s="1"/>
      <c r="HYJ77" s="1"/>
      <c r="HYK77" s="1"/>
      <c r="HYL77" s="1"/>
      <c r="HYM77" s="1"/>
      <c r="HYN77" s="1"/>
      <c r="HYO77" s="1"/>
      <c r="HYP77" s="1"/>
      <c r="HYQ77" s="1"/>
      <c r="HYR77" s="1"/>
      <c r="HYS77" s="1"/>
      <c r="HYT77" s="1"/>
      <c r="HYU77" s="1"/>
      <c r="HYV77" s="1"/>
      <c r="HYW77" s="1"/>
      <c r="HYX77" s="1"/>
      <c r="HYY77" s="1"/>
      <c r="HYZ77" s="1"/>
      <c r="HZA77" s="1"/>
      <c r="HZB77" s="1"/>
      <c r="HZC77" s="1"/>
      <c r="HZD77" s="1"/>
      <c r="HZE77" s="1"/>
      <c r="HZF77" s="1"/>
      <c r="HZG77" s="1"/>
      <c r="HZH77" s="1"/>
      <c r="HZI77" s="1"/>
      <c r="HZJ77" s="1"/>
      <c r="HZK77" s="1"/>
      <c r="HZL77" s="1"/>
      <c r="HZM77" s="1"/>
      <c r="HZN77" s="1"/>
      <c r="HZO77" s="1"/>
      <c r="HZP77" s="1"/>
      <c r="HZQ77" s="1"/>
      <c r="HZR77" s="1"/>
      <c r="HZS77" s="1"/>
      <c r="HZT77" s="1"/>
      <c r="HZU77" s="1"/>
      <c r="HZV77" s="1"/>
      <c r="HZW77" s="1"/>
      <c r="HZX77" s="1"/>
      <c r="HZY77" s="1"/>
      <c r="HZZ77" s="1"/>
      <c r="IAA77" s="1"/>
      <c r="IAB77" s="1"/>
      <c r="IAC77" s="1"/>
      <c r="IAD77" s="1"/>
      <c r="IAE77" s="1"/>
      <c r="IAF77" s="1"/>
      <c r="IAG77" s="1"/>
      <c r="IAH77" s="1"/>
      <c r="IAI77" s="1"/>
      <c r="IAJ77" s="1"/>
      <c r="IAK77" s="1"/>
      <c r="IAL77" s="1"/>
      <c r="IAM77" s="1"/>
      <c r="IAN77" s="1"/>
      <c r="IAO77" s="1"/>
      <c r="IAP77" s="1"/>
      <c r="IAQ77" s="1"/>
      <c r="IAR77" s="1"/>
      <c r="IAS77" s="1"/>
      <c r="IAT77" s="1"/>
      <c r="IAU77" s="1"/>
      <c r="IAV77" s="1"/>
      <c r="IAW77" s="1"/>
      <c r="IAX77" s="1"/>
      <c r="IAY77" s="1"/>
      <c r="IAZ77" s="1"/>
      <c r="IBA77" s="1"/>
      <c r="IBB77" s="1"/>
      <c r="IBC77" s="1"/>
      <c r="IBD77" s="1"/>
      <c r="IBE77" s="1"/>
      <c r="IBF77" s="1"/>
      <c r="IBG77" s="1"/>
      <c r="IBH77" s="1"/>
      <c r="IBI77" s="1"/>
      <c r="IBJ77" s="1"/>
      <c r="IBK77" s="1"/>
      <c r="IBL77" s="1"/>
      <c r="IBM77" s="1"/>
      <c r="IBN77" s="1"/>
      <c r="IBO77" s="1"/>
      <c r="IBP77" s="1"/>
      <c r="IBQ77" s="1"/>
      <c r="IBR77" s="1"/>
      <c r="IBS77" s="1"/>
      <c r="IBT77" s="1"/>
      <c r="IBU77" s="1"/>
      <c r="IBV77" s="1"/>
      <c r="IBW77" s="1"/>
      <c r="IBX77" s="1"/>
      <c r="IBY77" s="1"/>
      <c r="IBZ77" s="1"/>
      <c r="ICA77" s="1"/>
      <c r="ICB77" s="1"/>
      <c r="ICC77" s="1"/>
      <c r="ICD77" s="1"/>
      <c r="ICE77" s="1"/>
      <c r="ICF77" s="1"/>
      <c r="ICG77" s="1"/>
      <c r="ICH77" s="1"/>
      <c r="ICI77" s="1"/>
      <c r="ICJ77" s="1"/>
      <c r="ICK77" s="1"/>
      <c r="ICL77" s="1"/>
      <c r="ICM77" s="1"/>
      <c r="ICN77" s="1"/>
      <c r="ICO77" s="1"/>
      <c r="ICP77" s="1"/>
      <c r="ICQ77" s="1"/>
      <c r="ICR77" s="1"/>
      <c r="ICS77" s="1"/>
      <c r="ICT77" s="1"/>
      <c r="ICU77" s="1"/>
      <c r="ICV77" s="1"/>
      <c r="ICW77" s="1"/>
      <c r="ICX77" s="1"/>
      <c r="ICY77" s="1"/>
      <c r="ICZ77" s="1"/>
      <c r="IDA77" s="1"/>
      <c r="IDB77" s="1"/>
      <c r="IDC77" s="1"/>
      <c r="IDD77" s="1"/>
      <c r="IDE77" s="1"/>
      <c r="IDF77" s="1"/>
      <c r="IDG77" s="1"/>
      <c r="IDH77" s="1"/>
      <c r="IDI77" s="1"/>
      <c r="IDJ77" s="1"/>
      <c r="IDK77" s="1"/>
      <c r="IDL77" s="1"/>
      <c r="IDM77" s="1"/>
      <c r="IDN77" s="1"/>
      <c r="IDO77" s="1"/>
      <c r="IDP77" s="1"/>
      <c r="IDQ77" s="1"/>
      <c r="IDR77" s="1"/>
      <c r="IDS77" s="1"/>
      <c r="IDT77" s="1"/>
      <c r="IDU77" s="1"/>
      <c r="IDV77" s="1"/>
      <c r="IDW77" s="1"/>
      <c r="IDX77" s="1"/>
      <c r="IDY77" s="1"/>
      <c r="IDZ77" s="1"/>
      <c r="IEA77" s="1"/>
      <c r="IEB77" s="1"/>
      <c r="IEC77" s="1"/>
      <c r="IED77" s="1"/>
      <c r="IEE77" s="1"/>
      <c r="IEF77" s="1"/>
      <c r="IEG77" s="1"/>
      <c r="IEH77" s="1"/>
      <c r="IEI77" s="1"/>
      <c r="IEJ77" s="1"/>
      <c r="IEK77" s="1"/>
      <c r="IEL77" s="1"/>
      <c r="IEM77" s="1"/>
      <c r="IEN77" s="1"/>
      <c r="IEO77" s="1"/>
      <c r="IEP77" s="1"/>
      <c r="IEQ77" s="1"/>
      <c r="IER77" s="1"/>
      <c r="IES77" s="1"/>
      <c r="IET77" s="1"/>
      <c r="IEU77" s="1"/>
      <c r="IEV77" s="1"/>
      <c r="IEW77" s="1"/>
      <c r="IEX77" s="1"/>
      <c r="IEY77" s="1"/>
      <c r="IEZ77" s="1"/>
      <c r="IFA77" s="1"/>
      <c r="IFB77" s="1"/>
      <c r="IFC77" s="1"/>
      <c r="IFD77" s="1"/>
      <c r="IFE77" s="1"/>
      <c r="IFF77" s="1"/>
      <c r="IFG77" s="1"/>
      <c r="IFH77" s="1"/>
      <c r="IFI77" s="1"/>
      <c r="IFJ77" s="1"/>
      <c r="IFK77" s="1"/>
      <c r="IFL77" s="1"/>
      <c r="IFM77" s="1"/>
      <c r="IFN77" s="1"/>
      <c r="IFO77" s="1"/>
      <c r="IFP77" s="1"/>
      <c r="IFQ77" s="1"/>
      <c r="IFR77" s="1"/>
      <c r="IFS77" s="1"/>
      <c r="IFT77" s="1"/>
      <c r="IFU77" s="1"/>
      <c r="IFV77" s="1"/>
      <c r="IFW77" s="1"/>
      <c r="IFX77" s="1"/>
      <c r="IFY77" s="1"/>
      <c r="IFZ77" s="1"/>
      <c r="IGA77" s="1"/>
      <c r="IGB77" s="1"/>
      <c r="IGC77" s="1"/>
      <c r="IGD77" s="1"/>
      <c r="IGE77" s="1"/>
      <c r="IGF77" s="1"/>
      <c r="IGG77" s="1"/>
      <c r="IGH77" s="1"/>
      <c r="IGI77" s="1"/>
      <c r="IGJ77" s="1"/>
      <c r="IGK77" s="1"/>
      <c r="IGL77" s="1"/>
      <c r="IGM77" s="1"/>
      <c r="IGN77" s="1"/>
      <c r="IGO77" s="1"/>
      <c r="IGP77" s="1"/>
      <c r="IGQ77" s="1"/>
      <c r="IGR77" s="1"/>
      <c r="IGS77" s="1"/>
      <c r="IGT77" s="1"/>
      <c r="IGU77" s="1"/>
      <c r="IGV77" s="1"/>
      <c r="IGW77" s="1"/>
      <c r="IGX77" s="1"/>
      <c r="IGY77" s="1"/>
      <c r="IGZ77" s="1"/>
      <c r="IHA77" s="1"/>
      <c r="IHB77" s="1"/>
      <c r="IHC77" s="1"/>
      <c r="IHD77" s="1"/>
      <c r="IHE77" s="1"/>
      <c r="IHF77" s="1"/>
      <c r="IHG77" s="1"/>
      <c r="IHH77" s="1"/>
      <c r="IHI77" s="1"/>
      <c r="IHJ77" s="1"/>
      <c r="IHK77" s="1"/>
      <c r="IHL77" s="1"/>
      <c r="IHM77" s="1"/>
      <c r="IHN77" s="1"/>
      <c r="IHO77" s="1"/>
      <c r="IHP77" s="1"/>
      <c r="IHQ77" s="1"/>
      <c r="IHR77" s="1"/>
      <c r="IHS77" s="1"/>
      <c r="IHT77" s="1"/>
      <c r="IHU77" s="1"/>
      <c r="IHV77" s="1"/>
      <c r="IHW77" s="1"/>
      <c r="IHX77" s="1"/>
      <c r="IHY77" s="1"/>
      <c r="IHZ77" s="1"/>
      <c r="IIA77" s="1"/>
      <c r="IIB77" s="1"/>
      <c r="IIC77" s="1"/>
      <c r="IID77" s="1"/>
      <c r="IIE77" s="1"/>
      <c r="IIF77" s="1"/>
      <c r="IIG77" s="1"/>
      <c r="IIH77" s="1"/>
      <c r="III77" s="1"/>
      <c r="IIJ77" s="1"/>
      <c r="IIK77" s="1"/>
      <c r="IIL77" s="1"/>
      <c r="IIM77" s="1"/>
      <c r="IIN77" s="1"/>
      <c r="IIO77" s="1"/>
      <c r="IIP77" s="1"/>
      <c r="IIQ77" s="1"/>
      <c r="IIR77" s="1"/>
      <c r="IIS77" s="1"/>
      <c r="IIT77" s="1"/>
      <c r="IIU77" s="1"/>
      <c r="IIV77" s="1"/>
      <c r="IIW77" s="1"/>
      <c r="IIX77" s="1"/>
      <c r="IIY77" s="1"/>
      <c r="IIZ77" s="1"/>
      <c r="IJA77" s="1"/>
      <c r="IJB77" s="1"/>
      <c r="IJC77" s="1"/>
      <c r="IJD77" s="1"/>
      <c r="IJE77" s="1"/>
      <c r="IJF77" s="1"/>
      <c r="IJG77" s="1"/>
      <c r="IJH77" s="1"/>
      <c r="IJI77" s="1"/>
      <c r="IJJ77" s="1"/>
      <c r="IJK77" s="1"/>
      <c r="IJL77" s="1"/>
      <c r="IJM77" s="1"/>
      <c r="IJN77" s="1"/>
      <c r="IJO77" s="1"/>
      <c r="IJP77" s="1"/>
      <c r="IJQ77" s="1"/>
      <c r="IJR77" s="1"/>
      <c r="IJS77" s="1"/>
      <c r="IJT77" s="1"/>
      <c r="IJU77" s="1"/>
      <c r="IJV77" s="1"/>
      <c r="IJW77" s="1"/>
      <c r="IJX77" s="1"/>
      <c r="IJY77" s="1"/>
      <c r="IJZ77" s="1"/>
      <c r="IKA77" s="1"/>
      <c r="IKB77" s="1"/>
      <c r="IKC77" s="1"/>
      <c r="IKD77" s="1"/>
      <c r="IKE77" s="1"/>
      <c r="IKF77" s="1"/>
      <c r="IKG77" s="1"/>
      <c r="IKH77" s="1"/>
      <c r="IKI77" s="1"/>
      <c r="IKJ77" s="1"/>
      <c r="IKK77" s="1"/>
      <c r="IKL77" s="1"/>
      <c r="IKM77" s="1"/>
      <c r="IKN77" s="1"/>
      <c r="IKO77" s="1"/>
      <c r="IKP77" s="1"/>
      <c r="IKQ77" s="1"/>
      <c r="IKR77" s="1"/>
      <c r="IKS77" s="1"/>
      <c r="IKT77" s="1"/>
      <c r="IKU77" s="1"/>
      <c r="IKV77" s="1"/>
      <c r="IKW77" s="1"/>
      <c r="IKX77" s="1"/>
      <c r="IKY77" s="1"/>
      <c r="IKZ77" s="1"/>
      <c r="ILA77" s="1"/>
      <c r="ILB77" s="1"/>
      <c r="ILC77" s="1"/>
      <c r="ILD77" s="1"/>
      <c r="ILE77" s="1"/>
      <c r="ILF77" s="1"/>
      <c r="ILG77" s="1"/>
      <c r="ILH77" s="1"/>
      <c r="ILI77" s="1"/>
      <c r="ILJ77" s="1"/>
      <c r="ILK77" s="1"/>
      <c r="ILL77" s="1"/>
      <c r="ILM77" s="1"/>
      <c r="ILN77" s="1"/>
      <c r="ILO77" s="1"/>
      <c r="ILP77" s="1"/>
      <c r="ILQ77" s="1"/>
      <c r="ILR77" s="1"/>
      <c r="ILS77" s="1"/>
      <c r="ILT77" s="1"/>
      <c r="ILU77" s="1"/>
      <c r="ILV77" s="1"/>
      <c r="ILW77" s="1"/>
      <c r="ILX77" s="1"/>
      <c r="ILY77" s="1"/>
      <c r="ILZ77" s="1"/>
      <c r="IMA77" s="1"/>
      <c r="IMB77" s="1"/>
      <c r="IMC77" s="1"/>
      <c r="IMD77" s="1"/>
      <c r="IME77" s="1"/>
      <c r="IMF77" s="1"/>
      <c r="IMG77" s="1"/>
      <c r="IMH77" s="1"/>
      <c r="IMI77" s="1"/>
      <c r="IMJ77" s="1"/>
      <c r="IMK77" s="1"/>
      <c r="IML77" s="1"/>
      <c r="IMM77" s="1"/>
      <c r="IMN77" s="1"/>
      <c r="IMO77" s="1"/>
      <c r="IMP77" s="1"/>
      <c r="IMQ77" s="1"/>
      <c r="IMR77" s="1"/>
      <c r="IMS77" s="1"/>
      <c r="IMT77" s="1"/>
      <c r="IMU77" s="1"/>
      <c r="IMV77" s="1"/>
      <c r="IMW77" s="1"/>
      <c r="IMX77" s="1"/>
      <c r="IMY77" s="1"/>
      <c r="IMZ77" s="1"/>
      <c r="INA77" s="1"/>
      <c r="INB77" s="1"/>
      <c r="INC77" s="1"/>
      <c r="IND77" s="1"/>
      <c r="INE77" s="1"/>
      <c r="INF77" s="1"/>
      <c r="ING77" s="1"/>
      <c r="INH77" s="1"/>
      <c r="INI77" s="1"/>
      <c r="INJ77" s="1"/>
      <c r="INK77" s="1"/>
      <c r="INL77" s="1"/>
      <c r="INM77" s="1"/>
      <c r="INN77" s="1"/>
      <c r="INO77" s="1"/>
      <c r="INP77" s="1"/>
      <c r="INQ77" s="1"/>
      <c r="INR77" s="1"/>
      <c r="INS77" s="1"/>
      <c r="INT77" s="1"/>
      <c r="INU77" s="1"/>
      <c r="INV77" s="1"/>
      <c r="INW77" s="1"/>
      <c r="INX77" s="1"/>
      <c r="INY77" s="1"/>
      <c r="INZ77" s="1"/>
      <c r="IOA77" s="1"/>
      <c r="IOB77" s="1"/>
      <c r="IOC77" s="1"/>
      <c r="IOD77" s="1"/>
      <c r="IOE77" s="1"/>
      <c r="IOF77" s="1"/>
      <c r="IOG77" s="1"/>
      <c r="IOH77" s="1"/>
      <c r="IOI77" s="1"/>
      <c r="IOJ77" s="1"/>
      <c r="IOK77" s="1"/>
      <c r="IOL77" s="1"/>
      <c r="IOM77" s="1"/>
      <c r="ION77" s="1"/>
      <c r="IOO77" s="1"/>
      <c r="IOP77" s="1"/>
      <c r="IOQ77" s="1"/>
      <c r="IOR77" s="1"/>
      <c r="IOS77" s="1"/>
      <c r="IOT77" s="1"/>
      <c r="IOU77" s="1"/>
      <c r="IOV77" s="1"/>
      <c r="IOW77" s="1"/>
      <c r="IOX77" s="1"/>
      <c r="IOY77" s="1"/>
      <c r="IOZ77" s="1"/>
      <c r="IPA77" s="1"/>
      <c r="IPB77" s="1"/>
      <c r="IPC77" s="1"/>
      <c r="IPD77" s="1"/>
      <c r="IPE77" s="1"/>
      <c r="IPF77" s="1"/>
      <c r="IPG77" s="1"/>
      <c r="IPH77" s="1"/>
      <c r="IPI77" s="1"/>
      <c r="IPJ77" s="1"/>
      <c r="IPK77" s="1"/>
      <c r="IPL77" s="1"/>
      <c r="IPM77" s="1"/>
      <c r="IPN77" s="1"/>
      <c r="IPO77" s="1"/>
      <c r="IPP77" s="1"/>
      <c r="IPQ77" s="1"/>
      <c r="IPR77" s="1"/>
      <c r="IPS77" s="1"/>
      <c r="IPT77" s="1"/>
      <c r="IPU77" s="1"/>
      <c r="IPV77" s="1"/>
      <c r="IPW77" s="1"/>
      <c r="IPX77" s="1"/>
      <c r="IPY77" s="1"/>
      <c r="IPZ77" s="1"/>
      <c r="IQA77" s="1"/>
      <c r="IQB77" s="1"/>
      <c r="IQC77" s="1"/>
      <c r="IQD77" s="1"/>
      <c r="IQE77" s="1"/>
      <c r="IQF77" s="1"/>
      <c r="IQG77" s="1"/>
      <c r="IQH77" s="1"/>
      <c r="IQI77" s="1"/>
      <c r="IQJ77" s="1"/>
      <c r="IQK77" s="1"/>
      <c r="IQL77" s="1"/>
      <c r="IQM77" s="1"/>
      <c r="IQN77" s="1"/>
      <c r="IQO77" s="1"/>
      <c r="IQP77" s="1"/>
      <c r="IQQ77" s="1"/>
      <c r="IQR77" s="1"/>
      <c r="IQS77" s="1"/>
      <c r="IQT77" s="1"/>
      <c r="IQU77" s="1"/>
      <c r="IQV77" s="1"/>
      <c r="IQW77" s="1"/>
      <c r="IQX77" s="1"/>
      <c r="IQY77" s="1"/>
      <c r="IQZ77" s="1"/>
      <c r="IRA77" s="1"/>
      <c r="IRB77" s="1"/>
      <c r="IRC77" s="1"/>
      <c r="IRD77" s="1"/>
      <c r="IRE77" s="1"/>
      <c r="IRF77" s="1"/>
      <c r="IRG77" s="1"/>
      <c r="IRH77" s="1"/>
      <c r="IRI77" s="1"/>
      <c r="IRJ77" s="1"/>
      <c r="IRK77" s="1"/>
      <c r="IRL77" s="1"/>
      <c r="IRM77" s="1"/>
      <c r="IRN77" s="1"/>
      <c r="IRO77" s="1"/>
      <c r="IRP77" s="1"/>
      <c r="IRQ77" s="1"/>
      <c r="IRR77" s="1"/>
      <c r="IRS77" s="1"/>
      <c r="IRT77" s="1"/>
      <c r="IRU77" s="1"/>
      <c r="IRV77" s="1"/>
      <c r="IRW77" s="1"/>
      <c r="IRX77" s="1"/>
      <c r="IRY77" s="1"/>
      <c r="IRZ77" s="1"/>
      <c r="ISA77" s="1"/>
      <c r="ISB77" s="1"/>
      <c r="ISC77" s="1"/>
      <c r="ISD77" s="1"/>
      <c r="ISE77" s="1"/>
      <c r="ISF77" s="1"/>
      <c r="ISG77" s="1"/>
      <c r="ISH77" s="1"/>
      <c r="ISI77" s="1"/>
      <c r="ISJ77" s="1"/>
      <c r="ISK77" s="1"/>
      <c r="ISL77" s="1"/>
      <c r="ISM77" s="1"/>
      <c r="ISN77" s="1"/>
      <c r="ISO77" s="1"/>
      <c r="ISP77" s="1"/>
      <c r="ISQ77" s="1"/>
      <c r="ISR77" s="1"/>
      <c r="ISS77" s="1"/>
      <c r="IST77" s="1"/>
      <c r="ISU77" s="1"/>
      <c r="ISV77" s="1"/>
      <c r="ISW77" s="1"/>
      <c r="ISX77" s="1"/>
      <c r="ISY77" s="1"/>
      <c r="ISZ77" s="1"/>
      <c r="ITA77" s="1"/>
      <c r="ITB77" s="1"/>
      <c r="ITC77" s="1"/>
      <c r="ITD77" s="1"/>
      <c r="ITE77" s="1"/>
      <c r="ITF77" s="1"/>
      <c r="ITG77" s="1"/>
      <c r="ITH77" s="1"/>
      <c r="ITI77" s="1"/>
      <c r="ITJ77" s="1"/>
      <c r="ITK77" s="1"/>
      <c r="ITL77" s="1"/>
      <c r="ITM77" s="1"/>
      <c r="ITN77" s="1"/>
      <c r="ITO77" s="1"/>
      <c r="ITP77" s="1"/>
      <c r="ITQ77" s="1"/>
      <c r="ITR77" s="1"/>
      <c r="ITS77" s="1"/>
      <c r="ITT77" s="1"/>
      <c r="ITU77" s="1"/>
      <c r="ITV77" s="1"/>
      <c r="ITW77" s="1"/>
      <c r="ITX77" s="1"/>
      <c r="ITY77" s="1"/>
      <c r="ITZ77" s="1"/>
      <c r="IUA77" s="1"/>
      <c r="IUB77" s="1"/>
      <c r="IUC77" s="1"/>
      <c r="IUD77" s="1"/>
      <c r="IUE77" s="1"/>
      <c r="IUF77" s="1"/>
      <c r="IUG77" s="1"/>
      <c r="IUH77" s="1"/>
      <c r="IUI77" s="1"/>
      <c r="IUJ77" s="1"/>
      <c r="IUK77" s="1"/>
      <c r="IUL77" s="1"/>
      <c r="IUM77" s="1"/>
      <c r="IUN77" s="1"/>
      <c r="IUO77" s="1"/>
      <c r="IUP77" s="1"/>
      <c r="IUQ77" s="1"/>
      <c r="IUR77" s="1"/>
      <c r="IUS77" s="1"/>
      <c r="IUT77" s="1"/>
      <c r="IUU77" s="1"/>
      <c r="IUV77" s="1"/>
      <c r="IUW77" s="1"/>
      <c r="IUX77" s="1"/>
      <c r="IUY77" s="1"/>
      <c r="IUZ77" s="1"/>
      <c r="IVA77" s="1"/>
      <c r="IVB77" s="1"/>
      <c r="IVC77" s="1"/>
      <c r="IVD77" s="1"/>
      <c r="IVE77" s="1"/>
      <c r="IVF77" s="1"/>
      <c r="IVG77" s="1"/>
      <c r="IVH77" s="1"/>
      <c r="IVI77" s="1"/>
      <c r="IVJ77" s="1"/>
      <c r="IVK77" s="1"/>
      <c r="IVL77" s="1"/>
      <c r="IVM77" s="1"/>
      <c r="IVN77" s="1"/>
      <c r="IVO77" s="1"/>
      <c r="IVP77" s="1"/>
      <c r="IVQ77" s="1"/>
      <c r="IVR77" s="1"/>
      <c r="IVS77" s="1"/>
      <c r="IVT77" s="1"/>
      <c r="IVU77" s="1"/>
      <c r="IVV77" s="1"/>
      <c r="IVW77" s="1"/>
      <c r="IVX77" s="1"/>
      <c r="IVY77" s="1"/>
      <c r="IVZ77" s="1"/>
      <c r="IWA77" s="1"/>
      <c r="IWB77" s="1"/>
      <c r="IWC77" s="1"/>
      <c r="IWD77" s="1"/>
      <c r="IWE77" s="1"/>
      <c r="IWF77" s="1"/>
      <c r="IWG77" s="1"/>
      <c r="IWH77" s="1"/>
      <c r="IWI77" s="1"/>
      <c r="IWJ77" s="1"/>
      <c r="IWK77" s="1"/>
      <c r="IWL77" s="1"/>
      <c r="IWM77" s="1"/>
      <c r="IWN77" s="1"/>
      <c r="IWO77" s="1"/>
      <c r="IWP77" s="1"/>
      <c r="IWQ77" s="1"/>
      <c r="IWR77" s="1"/>
      <c r="IWS77" s="1"/>
      <c r="IWT77" s="1"/>
      <c r="IWU77" s="1"/>
      <c r="IWV77" s="1"/>
      <c r="IWW77" s="1"/>
      <c r="IWX77" s="1"/>
      <c r="IWY77" s="1"/>
      <c r="IWZ77" s="1"/>
      <c r="IXA77" s="1"/>
      <c r="IXB77" s="1"/>
      <c r="IXC77" s="1"/>
      <c r="IXD77" s="1"/>
      <c r="IXE77" s="1"/>
      <c r="IXF77" s="1"/>
      <c r="IXG77" s="1"/>
      <c r="IXH77" s="1"/>
      <c r="IXI77" s="1"/>
      <c r="IXJ77" s="1"/>
      <c r="IXK77" s="1"/>
      <c r="IXL77" s="1"/>
      <c r="IXM77" s="1"/>
      <c r="IXN77" s="1"/>
      <c r="IXO77" s="1"/>
      <c r="IXP77" s="1"/>
      <c r="IXQ77" s="1"/>
      <c r="IXR77" s="1"/>
      <c r="IXS77" s="1"/>
      <c r="IXT77" s="1"/>
      <c r="IXU77" s="1"/>
      <c r="IXV77" s="1"/>
      <c r="IXW77" s="1"/>
      <c r="IXX77" s="1"/>
      <c r="IXY77" s="1"/>
      <c r="IXZ77" s="1"/>
      <c r="IYA77" s="1"/>
      <c r="IYB77" s="1"/>
      <c r="IYC77" s="1"/>
      <c r="IYD77" s="1"/>
      <c r="IYE77" s="1"/>
      <c r="IYF77" s="1"/>
      <c r="IYG77" s="1"/>
      <c r="IYH77" s="1"/>
      <c r="IYI77" s="1"/>
      <c r="IYJ77" s="1"/>
      <c r="IYK77" s="1"/>
      <c r="IYL77" s="1"/>
      <c r="IYM77" s="1"/>
      <c r="IYN77" s="1"/>
      <c r="IYO77" s="1"/>
      <c r="IYP77" s="1"/>
      <c r="IYQ77" s="1"/>
      <c r="IYR77" s="1"/>
      <c r="IYS77" s="1"/>
      <c r="IYT77" s="1"/>
      <c r="IYU77" s="1"/>
      <c r="IYV77" s="1"/>
      <c r="IYW77" s="1"/>
      <c r="IYX77" s="1"/>
      <c r="IYY77" s="1"/>
      <c r="IYZ77" s="1"/>
      <c r="IZA77" s="1"/>
      <c r="IZB77" s="1"/>
      <c r="IZC77" s="1"/>
      <c r="IZD77" s="1"/>
      <c r="IZE77" s="1"/>
      <c r="IZF77" s="1"/>
      <c r="IZG77" s="1"/>
      <c r="IZH77" s="1"/>
      <c r="IZI77" s="1"/>
      <c r="IZJ77" s="1"/>
      <c r="IZK77" s="1"/>
      <c r="IZL77" s="1"/>
      <c r="IZM77" s="1"/>
      <c r="IZN77" s="1"/>
      <c r="IZO77" s="1"/>
      <c r="IZP77" s="1"/>
      <c r="IZQ77" s="1"/>
      <c r="IZR77" s="1"/>
      <c r="IZS77" s="1"/>
      <c r="IZT77" s="1"/>
      <c r="IZU77" s="1"/>
      <c r="IZV77" s="1"/>
      <c r="IZW77" s="1"/>
      <c r="IZX77" s="1"/>
      <c r="IZY77" s="1"/>
      <c r="IZZ77" s="1"/>
      <c r="JAA77" s="1"/>
      <c r="JAB77" s="1"/>
      <c r="JAC77" s="1"/>
      <c r="JAD77" s="1"/>
      <c r="JAE77" s="1"/>
      <c r="JAF77" s="1"/>
      <c r="JAG77" s="1"/>
      <c r="JAH77" s="1"/>
      <c r="JAI77" s="1"/>
      <c r="JAJ77" s="1"/>
      <c r="JAK77" s="1"/>
      <c r="JAL77" s="1"/>
      <c r="JAM77" s="1"/>
      <c r="JAN77" s="1"/>
      <c r="JAO77" s="1"/>
      <c r="JAP77" s="1"/>
      <c r="JAQ77" s="1"/>
      <c r="JAR77" s="1"/>
      <c r="JAS77" s="1"/>
      <c r="JAT77" s="1"/>
      <c r="JAU77" s="1"/>
      <c r="JAV77" s="1"/>
      <c r="JAW77" s="1"/>
      <c r="JAX77" s="1"/>
      <c r="JAY77" s="1"/>
      <c r="JAZ77" s="1"/>
      <c r="JBA77" s="1"/>
      <c r="JBB77" s="1"/>
      <c r="JBC77" s="1"/>
      <c r="JBD77" s="1"/>
      <c r="JBE77" s="1"/>
      <c r="JBF77" s="1"/>
      <c r="JBG77" s="1"/>
      <c r="JBH77" s="1"/>
      <c r="JBI77" s="1"/>
      <c r="JBJ77" s="1"/>
      <c r="JBK77" s="1"/>
      <c r="JBL77" s="1"/>
      <c r="JBM77" s="1"/>
      <c r="JBN77" s="1"/>
      <c r="JBO77" s="1"/>
      <c r="JBP77" s="1"/>
      <c r="JBQ77" s="1"/>
      <c r="JBR77" s="1"/>
      <c r="JBS77" s="1"/>
      <c r="JBT77" s="1"/>
      <c r="JBU77" s="1"/>
      <c r="JBV77" s="1"/>
      <c r="JBW77" s="1"/>
      <c r="JBX77" s="1"/>
      <c r="JBY77" s="1"/>
      <c r="JBZ77" s="1"/>
      <c r="JCA77" s="1"/>
      <c r="JCB77" s="1"/>
      <c r="JCC77" s="1"/>
      <c r="JCD77" s="1"/>
      <c r="JCE77" s="1"/>
      <c r="JCF77" s="1"/>
      <c r="JCG77" s="1"/>
      <c r="JCH77" s="1"/>
      <c r="JCI77" s="1"/>
      <c r="JCJ77" s="1"/>
      <c r="JCK77" s="1"/>
      <c r="JCL77" s="1"/>
      <c r="JCM77" s="1"/>
      <c r="JCN77" s="1"/>
      <c r="JCO77" s="1"/>
      <c r="JCP77" s="1"/>
      <c r="JCQ77" s="1"/>
      <c r="JCR77" s="1"/>
      <c r="JCS77" s="1"/>
      <c r="JCT77" s="1"/>
      <c r="JCU77" s="1"/>
      <c r="JCV77" s="1"/>
      <c r="JCW77" s="1"/>
      <c r="JCX77" s="1"/>
      <c r="JCY77" s="1"/>
      <c r="JCZ77" s="1"/>
      <c r="JDA77" s="1"/>
      <c r="JDB77" s="1"/>
      <c r="JDC77" s="1"/>
      <c r="JDD77" s="1"/>
      <c r="JDE77" s="1"/>
      <c r="JDF77" s="1"/>
      <c r="JDG77" s="1"/>
      <c r="JDH77" s="1"/>
      <c r="JDI77" s="1"/>
      <c r="JDJ77" s="1"/>
      <c r="JDK77" s="1"/>
      <c r="JDL77" s="1"/>
      <c r="JDM77" s="1"/>
      <c r="JDN77" s="1"/>
      <c r="JDO77" s="1"/>
      <c r="JDP77" s="1"/>
      <c r="JDQ77" s="1"/>
      <c r="JDR77" s="1"/>
      <c r="JDS77" s="1"/>
      <c r="JDT77" s="1"/>
      <c r="JDU77" s="1"/>
      <c r="JDV77" s="1"/>
      <c r="JDW77" s="1"/>
      <c r="JDX77" s="1"/>
      <c r="JDY77" s="1"/>
      <c r="JDZ77" s="1"/>
      <c r="JEA77" s="1"/>
      <c r="JEB77" s="1"/>
      <c r="JEC77" s="1"/>
      <c r="JED77" s="1"/>
      <c r="JEE77" s="1"/>
      <c r="JEF77" s="1"/>
      <c r="JEG77" s="1"/>
      <c r="JEH77" s="1"/>
      <c r="JEI77" s="1"/>
      <c r="JEJ77" s="1"/>
      <c r="JEK77" s="1"/>
      <c r="JEL77" s="1"/>
      <c r="JEM77" s="1"/>
      <c r="JEN77" s="1"/>
      <c r="JEO77" s="1"/>
      <c r="JEP77" s="1"/>
      <c r="JEQ77" s="1"/>
      <c r="JER77" s="1"/>
      <c r="JES77" s="1"/>
      <c r="JET77" s="1"/>
      <c r="JEU77" s="1"/>
      <c r="JEV77" s="1"/>
      <c r="JEW77" s="1"/>
      <c r="JEX77" s="1"/>
      <c r="JEY77" s="1"/>
      <c r="JEZ77" s="1"/>
      <c r="JFA77" s="1"/>
      <c r="JFB77" s="1"/>
      <c r="JFC77" s="1"/>
      <c r="JFD77" s="1"/>
      <c r="JFE77" s="1"/>
      <c r="JFF77" s="1"/>
      <c r="JFG77" s="1"/>
      <c r="JFH77" s="1"/>
      <c r="JFI77" s="1"/>
      <c r="JFJ77" s="1"/>
      <c r="JFK77" s="1"/>
      <c r="JFL77" s="1"/>
      <c r="JFM77" s="1"/>
      <c r="JFN77" s="1"/>
      <c r="JFO77" s="1"/>
      <c r="JFP77" s="1"/>
      <c r="JFQ77" s="1"/>
      <c r="JFR77" s="1"/>
      <c r="JFS77" s="1"/>
      <c r="JFT77" s="1"/>
      <c r="JFU77" s="1"/>
      <c r="JFV77" s="1"/>
      <c r="JFW77" s="1"/>
      <c r="JFX77" s="1"/>
      <c r="JFY77" s="1"/>
      <c r="JFZ77" s="1"/>
      <c r="JGA77" s="1"/>
      <c r="JGB77" s="1"/>
      <c r="JGC77" s="1"/>
      <c r="JGD77" s="1"/>
      <c r="JGE77" s="1"/>
      <c r="JGF77" s="1"/>
      <c r="JGG77" s="1"/>
      <c r="JGH77" s="1"/>
      <c r="JGI77" s="1"/>
      <c r="JGJ77" s="1"/>
      <c r="JGK77" s="1"/>
      <c r="JGL77" s="1"/>
      <c r="JGM77" s="1"/>
      <c r="JGN77" s="1"/>
      <c r="JGO77" s="1"/>
      <c r="JGP77" s="1"/>
      <c r="JGQ77" s="1"/>
      <c r="JGR77" s="1"/>
      <c r="JGS77" s="1"/>
      <c r="JGT77" s="1"/>
      <c r="JGU77" s="1"/>
      <c r="JGV77" s="1"/>
      <c r="JGW77" s="1"/>
      <c r="JGX77" s="1"/>
      <c r="JGY77" s="1"/>
      <c r="JGZ77" s="1"/>
      <c r="JHA77" s="1"/>
      <c r="JHB77" s="1"/>
      <c r="JHC77" s="1"/>
      <c r="JHD77" s="1"/>
      <c r="JHE77" s="1"/>
      <c r="JHF77" s="1"/>
      <c r="JHG77" s="1"/>
      <c r="JHH77" s="1"/>
      <c r="JHI77" s="1"/>
      <c r="JHJ77" s="1"/>
      <c r="JHK77" s="1"/>
      <c r="JHL77" s="1"/>
      <c r="JHM77" s="1"/>
      <c r="JHN77" s="1"/>
      <c r="JHO77" s="1"/>
      <c r="JHP77" s="1"/>
      <c r="JHQ77" s="1"/>
      <c r="JHR77" s="1"/>
      <c r="JHS77" s="1"/>
      <c r="JHT77" s="1"/>
      <c r="JHU77" s="1"/>
      <c r="JHV77" s="1"/>
      <c r="JHW77" s="1"/>
      <c r="JHX77" s="1"/>
      <c r="JHY77" s="1"/>
      <c r="JHZ77" s="1"/>
      <c r="JIA77" s="1"/>
      <c r="JIB77" s="1"/>
      <c r="JIC77" s="1"/>
      <c r="JID77" s="1"/>
      <c r="JIE77" s="1"/>
      <c r="JIF77" s="1"/>
      <c r="JIG77" s="1"/>
      <c r="JIH77" s="1"/>
      <c r="JII77" s="1"/>
      <c r="JIJ77" s="1"/>
      <c r="JIK77" s="1"/>
      <c r="JIL77" s="1"/>
      <c r="JIM77" s="1"/>
      <c r="JIN77" s="1"/>
      <c r="JIO77" s="1"/>
      <c r="JIP77" s="1"/>
      <c r="JIQ77" s="1"/>
      <c r="JIR77" s="1"/>
      <c r="JIS77" s="1"/>
      <c r="JIT77" s="1"/>
      <c r="JIU77" s="1"/>
      <c r="JIV77" s="1"/>
      <c r="JIW77" s="1"/>
      <c r="JIX77" s="1"/>
      <c r="JIY77" s="1"/>
      <c r="JIZ77" s="1"/>
      <c r="JJA77" s="1"/>
      <c r="JJB77" s="1"/>
      <c r="JJC77" s="1"/>
      <c r="JJD77" s="1"/>
      <c r="JJE77" s="1"/>
      <c r="JJF77" s="1"/>
      <c r="JJG77" s="1"/>
      <c r="JJH77" s="1"/>
      <c r="JJI77" s="1"/>
      <c r="JJJ77" s="1"/>
      <c r="JJK77" s="1"/>
      <c r="JJL77" s="1"/>
      <c r="JJM77" s="1"/>
      <c r="JJN77" s="1"/>
      <c r="JJO77" s="1"/>
      <c r="JJP77" s="1"/>
      <c r="JJQ77" s="1"/>
      <c r="JJR77" s="1"/>
      <c r="JJS77" s="1"/>
      <c r="JJT77" s="1"/>
      <c r="JJU77" s="1"/>
      <c r="JJV77" s="1"/>
      <c r="JJW77" s="1"/>
      <c r="JJX77" s="1"/>
      <c r="JJY77" s="1"/>
      <c r="JJZ77" s="1"/>
      <c r="JKA77" s="1"/>
      <c r="JKB77" s="1"/>
      <c r="JKC77" s="1"/>
      <c r="JKD77" s="1"/>
      <c r="JKE77" s="1"/>
      <c r="JKF77" s="1"/>
      <c r="JKG77" s="1"/>
      <c r="JKH77" s="1"/>
      <c r="JKI77" s="1"/>
      <c r="JKJ77" s="1"/>
      <c r="JKK77" s="1"/>
      <c r="JKL77" s="1"/>
      <c r="JKM77" s="1"/>
      <c r="JKN77" s="1"/>
      <c r="JKO77" s="1"/>
      <c r="JKP77" s="1"/>
      <c r="JKQ77" s="1"/>
      <c r="JKR77" s="1"/>
      <c r="JKS77" s="1"/>
      <c r="JKT77" s="1"/>
      <c r="JKU77" s="1"/>
      <c r="JKV77" s="1"/>
      <c r="JKW77" s="1"/>
      <c r="JKX77" s="1"/>
      <c r="JKY77" s="1"/>
      <c r="JKZ77" s="1"/>
      <c r="JLA77" s="1"/>
      <c r="JLB77" s="1"/>
      <c r="JLC77" s="1"/>
      <c r="JLD77" s="1"/>
      <c r="JLE77" s="1"/>
      <c r="JLF77" s="1"/>
      <c r="JLG77" s="1"/>
      <c r="JLH77" s="1"/>
      <c r="JLI77" s="1"/>
      <c r="JLJ77" s="1"/>
      <c r="JLK77" s="1"/>
      <c r="JLL77" s="1"/>
      <c r="JLM77" s="1"/>
      <c r="JLN77" s="1"/>
      <c r="JLO77" s="1"/>
      <c r="JLP77" s="1"/>
      <c r="JLQ77" s="1"/>
      <c r="JLR77" s="1"/>
      <c r="JLS77" s="1"/>
      <c r="JLT77" s="1"/>
      <c r="JLU77" s="1"/>
      <c r="JLV77" s="1"/>
      <c r="JLW77" s="1"/>
      <c r="JLX77" s="1"/>
      <c r="JLY77" s="1"/>
      <c r="JLZ77" s="1"/>
      <c r="JMA77" s="1"/>
      <c r="JMB77" s="1"/>
      <c r="JMC77" s="1"/>
      <c r="JMD77" s="1"/>
      <c r="JME77" s="1"/>
      <c r="JMF77" s="1"/>
      <c r="JMG77" s="1"/>
      <c r="JMH77" s="1"/>
      <c r="JMI77" s="1"/>
      <c r="JMJ77" s="1"/>
      <c r="JMK77" s="1"/>
      <c r="JML77" s="1"/>
      <c r="JMM77" s="1"/>
      <c r="JMN77" s="1"/>
      <c r="JMO77" s="1"/>
      <c r="JMP77" s="1"/>
      <c r="JMQ77" s="1"/>
      <c r="JMR77" s="1"/>
      <c r="JMS77" s="1"/>
      <c r="JMT77" s="1"/>
      <c r="JMU77" s="1"/>
      <c r="JMV77" s="1"/>
      <c r="JMW77" s="1"/>
      <c r="JMX77" s="1"/>
      <c r="JMY77" s="1"/>
      <c r="JMZ77" s="1"/>
      <c r="JNA77" s="1"/>
      <c r="JNB77" s="1"/>
      <c r="JNC77" s="1"/>
      <c r="JND77" s="1"/>
      <c r="JNE77" s="1"/>
      <c r="JNF77" s="1"/>
      <c r="JNG77" s="1"/>
      <c r="JNH77" s="1"/>
      <c r="JNI77" s="1"/>
      <c r="JNJ77" s="1"/>
      <c r="JNK77" s="1"/>
      <c r="JNL77" s="1"/>
      <c r="JNM77" s="1"/>
      <c r="JNN77" s="1"/>
      <c r="JNO77" s="1"/>
      <c r="JNP77" s="1"/>
      <c r="JNQ77" s="1"/>
      <c r="JNR77" s="1"/>
      <c r="JNS77" s="1"/>
      <c r="JNT77" s="1"/>
      <c r="JNU77" s="1"/>
      <c r="JNV77" s="1"/>
      <c r="JNW77" s="1"/>
      <c r="JNX77" s="1"/>
      <c r="JNY77" s="1"/>
      <c r="JNZ77" s="1"/>
      <c r="JOA77" s="1"/>
      <c r="JOB77" s="1"/>
      <c r="JOC77" s="1"/>
      <c r="JOD77" s="1"/>
      <c r="JOE77" s="1"/>
      <c r="JOF77" s="1"/>
      <c r="JOG77" s="1"/>
      <c r="JOH77" s="1"/>
      <c r="JOI77" s="1"/>
      <c r="JOJ77" s="1"/>
      <c r="JOK77" s="1"/>
      <c r="JOL77" s="1"/>
      <c r="JOM77" s="1"/>
      <c r="JON77" s="1"/>
      <c r="JOO77" s="1"/>
      <c r="JOP77" s="1"/>
      <c r="JOQ77" s="1"/>
      <c r="JOR77" s="1"/>
      <c r="JOS77" s="1"/>
      <c r="JOT77" s="1"/>
      <c r="JOU77" s="1"/>
      <c r="JOV77" s="1"/>
      <c r="JOW77" s="1"/>
      <c r="JOX77" s="1"/>
      <c r="JOY77" s="1"/>
      <c r="JOZ77" s="1"/>
      <c r="JPA77" s="1"/>
      <c r="JPB77" s="1"/>
      <c r="JPC77" s="1"/>
      <c r="JPD77" s="1"/>
      <c r="JPE77" s="1"/>
      <c r="JPF77" s="1"/>
      <c r="JPG77" s="1"/>
      <c r="JPH77" s="1"/>
      <c r="JPI77" s="1"/>
      <c r="JPJ77" s="1"/>
      <c r="JPK77" s="1"/>
      <c r="JPL77" s="1"/>
      <c r="JPM77" s="1"/>
      <c r="JPN77" s="1"/>
      <c r="JPO77" s="1"/>
      <c r="JPP77" s="1"/>
      <c r="JPQ77" s="1"/>
      <c r="JPR77" s="1"/>
      <c r="JPS77" s="1"/>
      <c r="JPT77" s="1"/>
      <c r="JPU77" s="1"/>
      <c r="JPV77" s="1"/>
      <c r="JPW77" s="1"/>
      <c r="JPX77" s="1"/>
      <c r="JPY77" s="1"/>
      <c r="JPZ77" s="1"/>
      <c r="JQA77" s="1"/>
      <c r="JQB77" s="1"/>
      <c r="JQC77" s="1"/>
      <c r="JQD77" s="1"/>
      <c r="JQE77" s="1"/>
      <c r="JQF77" s="1"/>
      <c r="JQG77" s="1"/>
      <c r="JQH77" s="1"/>
      <c r="JQI77" s="1"/>
      <c r="JQJ77" s="1"/>
      <c r="JQK77" s="1"/>
      <c r="JQL77" s="1"/>
      <c r="JQM77" s="1"/>
      <c r="JQN77" s="1"/>
      <c r="JQO77" s="1"/>
      <c r="JQP77" s="1"/>
      <c r="JQQ77" s="1"/>
      <c r="JQR77" s="1"/>
      <c r="JQS77" s="1"/>
      <c r="JQT77" s="1"/>
      <c r="JQU77" s="1"/>
      <c r="JQV77" s="1"/>
      <c r="JQW77" s="1"/>
      <c r="JQX77" s="1"/>
      <c r="JQY77" s="1"/>
      <c r="JQZ77" s="1"/>
      <c r="JRA77" s="1"/>
      <c r="JRB77" s="1"/>
      <c r="JRC77" s="1"/>
      <c r="JRD77" s="1"/>
      <c r="JRE77" s="1"/>
      <c r="JRF77" s="1"/>
      <c r="JRG77" s="1"/>
      <c r="JRH77" s="1"/>
      <c r="JRI77" s="1"/>
      <c r="JRJ77" s="1"/>
      <c r="JRK77" s="1"/>
      <c r="JRL77" s="1"/>
      <c r="JRM77" s="1"/>
      <c r="JRN77" s="1"/>
      <c r="JRO77" s="1"/>
      <c r="JRP77" s="1"/>
      <c r="JRQ77" s="1"/>
      <c r="JRR77" s="1"/>
      <c r="JRS77" s="1"/>
      <c r="JRT77" s="1"/>
      <c r="JRU77" s="1"/>
      <c r="JRV77" s="1"/>
      <c r="JRW77" s="1"/>
      <c r="JRX77" s="1"/>
      <c r="JRY77" s="1"/>
      <c r="JRZ77" s="1"/>
      <c r="JSA77" s="1"/>
      <c r="JSB77" s="1"/>
      <c r="JSC77" s="1"/>
      <c r="JSD77" s="1"/>
      <c r="JSE77" s="1"/>
      <c r="JSF77" s="1"/>
      <c r="JSG77" s="1"/>
      <c r="JSH77" s="1"/>
      <c r="JSI77" s="1"/>
      <c r="JSJ77" s="1"/>
      <c r="JSK77" s="1"/>
      <c r="JSL77" s="1"/>
      <c r="JSM77" s="1"/>
      <c r="JSN77" s="1"/>
      <c r="JSO77" s="1"/>
      <c r="JSP77" s="1"/>
      <c r="JSQ77" s="1"/>
      <c r="JSR77" s="1"/>
      <c r="JSS77" s="1"/>
      <c r="JST77" s="1"/>
      <c r="JSU77" s="1"/>
      <c r="JSV77" s="1"/>
      <c r="JSW77" s="1"/>
      <c r="JSX77" s="1"/>
      <c r="JSY77" s="1"/>
      <c r="JSZ77" s="1"/>
      <c r="JTA77" s="1"/>
      <c r="JTB77" s="1"/>
      <c r="JTC77" s="1"/>
      <c r="JTD77" s="1"/>
      <c r="JTE77" s="1"/>
      <c r="JTF77" s="1"/>
      <c r="JTG77" s="1"/>
      <c r="JTH77" s="1"/>
      <c r="JTI77" s="1"/>
      <c r="JTJ77" s="1"/>
      <c r="JTK77" s="1"/>
      <c r="JTL77" s="1"/>
      <c r="JTM77" s="1"/>
      <c r="JTN77" s="1"/>
      <c r="JTO77" s="1"/>
      <c r="JTP77" s="1"/>
      <c r="JTQ77" s="1"/>
      <c r="JTR77" s="1"/>
      <c r="JTS77" s="1"/>
      <c r="JTT77" s="1"/>
      <c r="JTU77" s="1"/>
      <c r="JTV77" s="1"/>
      <c r="JTW77" s="1"/>
      <c r="JTX77" s="1"/>
      <c r="JTY77" s="1"/>
      <c r="JTZ77" s="1"/>
      <c r="JUA77" s="1"/>
      <c r="JUB77" s="1"/>
      <c r="JUC77" s="1"/>
      <c r="JUD77" s="1"/>
      <c r="JUE77" s="1"/>
      <c r="JUF77" s="1"/>
      <c r="JUG77" s="1"/>
      <c r="JUH77" s="1"/>
      <c r="JUI77" s="1"/>
      <c r="JUJ77" s="1"/>
      <c r="JUK77" s="1"/>
      <c r="JUL77" s="1"/>
      <c r="JUM77" s="1"/>
      <c r="JUN77" s="1"/>
      <c r="JUO77" s="1"/>
      <c r="JUP77" s="1"/>
      <c r="JUQ77" s="1"/>
      <c r="JUR77" s="1"/>
      <c r="JUS77" s="1"/>
      <c r="JUT77" s="1"/>
      <c r="JUU77" s="1"/>
      <c r="JUV77" s="1"/>
      <c r="JUW77" s="1"/>
      <c r="JUX77" s="1"/>
      <c r="JUY77" s="1"/>
      <c r="JUZ77" s="1"/>
      <c r="JVA77" s="1"/>
      <c r="JVB77" s="1"/>
      <c r="JVC77" s="1"/>
      <c r="JVD77" s="1"/>
      <c r="JVE77" s="1"/>
      <c r="JVF77" s="1"/>
      <c r="JVG77" s="1"/>
      <c r="JVH77" s="1"/>
      <c r="JVI77" s="1"/>
      <c r="JVJ77" s="1"/>
      <c r="JVK77" s="1"/>
      <c r="JVL77" s="1"/>
      <c r="JVM77" s="1"/>
      <c r="JVN77" s="1"/>
      <c r="JVO77" s="1"/>
      <c r="JVP77" s="1"/>
      <c r="JVQ77" s="1"/>
      <c r="JVR77" s="1"/>
      <c r="JVS77" s="1"/>
      <c r="JVT77" s="1"/>
      <c r="JVU77" s="1"/>
      <c r="JVV77" s="1"/>
      <c r="JVW77" s="1"/>
      <c r="JVX77" s="1"/>
      <c r="JVY77" s="1"/>
      <c r="JVZ77" s="1"/>
      <c r="JWA77" s="1"/>
      <c r="JWB77" s="1"/>
      <c r="JWC77" s="1"/>
      <c r="JWD77" s="1"/>
      <c r="JWE77" s="1"/>
      <c r="JWF77" s="1"/>
      <c r="JWG77" s="1"/>
      <c r="JWH77" s="1"/>
      <c r="JWI77" s="1"/>
      <c r="JWJ77" s="1"/>
      <c r="JWK77" s="1"/>
      <c r="JWL77" s="1"/>
      <c r="JWM77" s="1"/>
      <c r="JWN77" s="1"/>
      <c r="JWO77" s="1"/>
      <c r="JWP77" s="1"/>
      <c r="JWQ77" s="1"/>
      <c r="JWR77" s="1"/>
      <c r="JWS77" s="1"/>
      <c r="JWT77" s="1"/>
      <c r="JWU77" s="1"/>
      <c r="JWV77" s="1"/>
      <c r="JWW77" s="1"/>
      <c r="JWX77" s="1"/>
      <c r="JWY77" s="1"/>
      <c r="JWZ77" s="1"/>
      <c r="JXA77" s="1"/>
      <c r="JXB77" s="1"/>
      <c r="JXC77" s="1"/>
      <c r="JXD77" s="1"/>
      <c r="JXE77" s="1"/>
      <c r="JXF77" s="1"/>
      <c r="JXG77" s="1"/>
      <c r="JXH77" s="1"/>
      <c r="JXI77" s="1"/>
      <c r="JXJ77" s="1"/>
      <c r="JXK77" s="1"/>
      <c r="JXL77" s="1"/>
      <c r="JXM77" s="1"/>
      <c r="JXN77" s="1"/>
      <c r="JXO77" s="1"/>
      <c r="JXP77" s="1"/>
      <c r="JXQ77" s="1"/>
      <c r="JXR77" s="1"/>
      <c r="JXS77" s="1"/>
      <c r="JXT77" s="1"/>
      <c r="JXU77" s="1"/>
      <c r="JXV77" s="1"/>
      <c r="JXW77" s="1"/>
      <c r="JXX77" s="1"/>
      <c r="JXY77" s="1"/>
      <c r="JXZ77" s="1"/>
      <c r="JYA77" s="1"/>
      <c r="JYB77" s="1"/>
      <c r="JYC77" s="1"/>
      <c r="JYD77" s="1"/>
      <c r="JYE77" s="1"/>
      <c r="JYF77" s="1"/>
      <c r="JYG77" s="1"/>
      <c r="JYH77" s="1"/>
      <c r="JYI77" s="1"/>
      <c r="JYJ77" s="1"/>
      <c r="JYK77" s="1"/>
      <c r="JYL77" s="1"/>
      <c r="JYM77" s="1"/>
      <c r="JYN77" s="1"/>
      <c r="JYO77" s="1"/>
      <c r="JYP77" s="1"/>
      <c r="JYQ77" s="1"/>
      <c r="JYR77" s="1"/>
      <c r="JYS77" s="1"/>
      <c r="JYT77" s="1"/>
      <c r="JYU77" s="1"/>
      <c r="JYV77" s="1"/>
      <c r="JYW77" s="1"/>
      <c r="JYX77" s="1"/>
      <c r="JYY77" s="1"/>
      <c r="JYZ77" s="1"/>
      <c r="JZA77" s="1"/>
      <c r="JZB77" s="1"/>
      <c r="JZC77" s="1"/>
      <c r="JZD77" s="1"/>
      <c r="JZE77" s="1"/>
      <c r="JZF77" s="1"/>
      <c r="JZG77" s="1"/>
      <c r="JZH77" s="1"/>
      <c r="JZI77" s="1"/>
      <c r="JZJ77" s="1"/>
      <c r="JZK77" s="1"/>
      <c r="JZL77" s="1"/>
      <c r="JZM77" s="1"/>
      <c r="JZN77" s="1"/>
      <c r="JZO77" s="1"/>
      <c r="JZP77" s="1"/>
      <c r="JZQ77" s="1"/>
      <c r="JZR77" s="1"/>
      <c r="JZS77" s="1"/>
      <c r="JZT77" s="1"/>
      <c r="JZU77" s="1"/>
      <c r="JZV77" s="1"/>
      <c r="JZW77" s="1"/>
      <c r="JZX77" s="1"/>
      <c r="JZY77" s="1"/>
      <c r="JZZ77" s="1"/>
      <c r="KAA77" s="1"/>
      <c r="KAB77" s="1"/>
      <c r="KAC77" s="1"/>
      <c r="KAD77" s="1"/>
      <c r="KAE77" s="1"/>
      <c r="KAF77" s="1"/>
      <c r="KAG77" s="1"/>
      <c r="KAH77" s="1"/>
      <c r="KAI77" s="1"/>
      <c r="KAJ77" s="1"/>
      <c r="KAK77" s="1"/>
      <c r="KAL77" s="1"/>
      <c r="KAM77" s="1"/>
      <c r="KAN77" s="1"/>
      <c r="KAO77" s="1"/>
      <c r="KAP77" s="1"/>
      <c r="KAQ77" s="1"/>
      <c r="KAR77" s="1"/>
      <c r="KAS77" s="1"/>
      <c r="KAT77" s="1"/>
      <c r="KAU77" s="1"/>
      <c r="KAV77" s="1"/>
      <c r="KAW77" s="1"/>
      <c r="KAX77" s="1"/>
      <c r="KAY77" s="1"/>
      <c r="KAZ77" s="1"/>
      <c r="KBA77" s="1"/>
      <c r="KBB77" s="1"/>
      <c r="KBC77" s="1"/>
      <c r="KBD77" s="1"/>
      <c r="KBE77" s="1"/>
      <c r="KBF77" s="1"/>
      <c r="KBG77" s="1"/>
      <c r="KBH77" s="1"/>
      <c r="KBI77" s="1"/>
      <c r="KBJ77" s="1"/>
      <c r="KBK77" s="1"/>
      <c r="KBL77" s="1"/>
      <c r="KBM77" s="1"/>
      <c r="KBN77" s="1"/>
      <c r="KBO77" s="1"/>
      <c r="KBP77" s="1"/>
      <c r="KBQ77" s="1"/>
      <c r="KBR77" s="1"/>
      <c r="KBS77" s="1"/>
      <c r="KBT77" s="1"/>
      <c r="KBU77" s="1"/>
      <c r="KBV77" s="1"/>
      <c r="KBW77" s="1"/>
      <c r="KBX77" s="1"/>
      <c r="KBY77" s="1"/>
      <c r="KBZ77" s="1"/>
      <c r="KCA77" s="1"/>
      <c r="KCB77" s="1"/>
      <c r="KCC77" s="1"/>
      <c r="KCD77" s="1"/>
      <c r="KCE77" s="1"/>
      <c r="KCF77" s="1"/>
      <c r="KCG77" s="1"/>
      <c r="KCH77" s="1"/>
      <c r="KCI77" s="1"/>
      <c r="KCJ77" s="1"/>
      <c r="KCK77" s="1"/>
      <c r="KCL77" s="1"/>
      <c r="KCM77" s="1"/>
      <c r="KCN77" s="1"/>
      <c r="KCO77" s="1"/>
      <c r="KCP77" s="1"/>
      <c r="KCQ77" s="1"/>
      <c r="KCR77" s="1"/>
      <c r="KCS77" s="1"/>
      <c r="KCT77" s="1"/>
      <c r="KCU77" s="1"/>
      <c r="KCV77" s="1"/>
      <c r="KCW77" s="1"/>
      <c r="KCX77" s="1"/>
      <c r="KCY77" s="1"/>
      <c r="KCZ77" s="1"/>
      <c r="KDA77" s="1"/>
      <c r="KDB77" s="1"/>
      <c r="KDC77" s="1"/>
      <c r="KDD77" s="1"/>
      <c r="KDE77" s="1"/>
      <c r="KDF77" s="1"/>
      <c r="KDG77" s="1"/>
      <c r="KDH77" s="1"/>
      <c r="KDI77" s="1"/>
      <c r="KDJ77" s="1"/>
      <c r="KDK77" s="1"/>
      <c r="KDL77" s="1"/>
      <c r="KDM77" s="1"/>
      <c r="KDN77" s="1"/>
      <c r="KDO77" s="1"/>
      <c r="KDP77" s="1"/>
      <c r="KDQ77" s="1"/>
      <c r="KDR77" s="1"/>
      <c r="KDS77" s="1"/>
      <c r="KDT77" s="1"/>
      <c r="KDU77" s="1"/>
      <c r="KDV77" s="1"/>
      <c r="KDW77" s="1"/>
      <c r="KDX77" s="1"/>
      <c r="KDY77" s="1"/>
      <c r="KDZ77" s="1"/>
      <c r="KEA77" s="1"/>
      <c r="KEB77" s="1"/>
      <c r="KEC77" s="1"/>
      <c r="KED77" s="1"/>
      <c r="KEE77" s="1"/>
      <c r="KEF77" s="1"/>
      <c r="KEG77" s="1"/>
      <c r="KEH77" s="1"/>
      <c r="KEI77" s="1"/>
      <c r="KEJ77" s="1"/>
      <c r="KEK77" s="1"/>
      <c r="KEL77" s="1"/>
      <c r="KEM77" s="1"/>
      <c r="KEN77" s="1"/>
      <c r="KEO77" s="1"/>
      <c r="KEP77" s="1"/>
      <c r="KEQ77" s="1"/>
      <c r="KER77" s="1"/>
      <c r="KES77" s="1"/>
      <c r="KET77" s="1"/>
      <c r="KEU77" s="1"/>
      <c r="KEV77" s="1"/>
      <c r="KEW77" s="1"/>
      <c r="KEX77" s="1"/>
      <c r="KEY77" s="1"/>
      <c r="KEZ77" s="1"/>
      <c r="KFA77" s="1"/>
      <c r="KFB77" s="1"/>
      <c r="KFC77" s="1"/>
      <c r="KFD77" s="1"/>
      <c r="KFE77" s="1"/>
      <c r="KFF77" s="1"/>
      <c r="KFG77" s="1"/>
      <c r="KFH77" s="1"/>
      <c r="KFI77" s="1"/>
      <c r="KFJ77" s="1"/>
      <c r="KFK77" s="1"/>
      <c r="KFL77" s="1"/>
      <c r="KFM77" s="1"/>
      <c r="KFN77" s="1"/>
      <c r="KFO77" s="1"/>
      <c r="KFP77" s="1"/>
      <c r="KFQ77" s="1"/>
      <c r="KFR77" s="1"/>
      <c r="KFS77" s="1"/>
      <c r="KFT77" s="1"/>
      <c r="KFU77" s="1"/>
      <c r="KFV77" s="1"/>
      <c r="KFW77" s="1"/>
      <c r="KFX77" s="1"/>
      <c r="KFY77" s="1"/>
      <c r="KFZ77" s="1"/>
      <c r="KGA77" s="1"/>
      <c r="KGB77" s="1"/>
      <c r="KGC77" s="1"/>
      <c r="KGD77" s="1"/>
      <c r="KGE77" s="1"/>
      <c r="KGF77" s="1"/>
      <c r="KGG77" s="1"/>
      <c r="KGH77" s="1"/>
      <c r="KGI77" s="1"/>
      <c r="KGJ77" s="1"/>
      <c r="KGK77" s="1"/>
      <c r="KGL77" s="1"/>
      <c r="KGM77" s="1"/>
      <c r="KGN77" s="1"/>
      <c r="KGO77" s="1"/>
      <c r="KGP77" s="1"/>
      <c r="KGQ77" s="1"/>
      <c r="KGR77" s="1"/>
      <c r="KGS77" s="1"/>
      <c r="KGT77" s="1"/>
      <c r="KGU77" s="1"/>
      <c r="KGV77" s="1"/>
      <c r="KGW77" s="1"/>
      <c r="KGX77" s="1"/>
      <c r="KGY77" s="1"/>
      <c r="KGZ77" s="1"/>
      <c r="KHA77" s="1"/>
      <c r="KHB77" s="1"/>
      <c r="KHC77" s="1"/>
      <c r="KHD77" s="1"/>
      <c r="KHE77" s="1"/>
      <c r="KHF77" s="1"/>
      <c r="KHG77" s="1"/>
      <c r="KHH77" s="1"/>
      <c r="KHI77" s="1"/>
      <c r="KHJ77" s="1"/>
      <c r="KHK77" s="1"/>
      <c r="KHL77" s="1"/>
      <c r="KHM77" s="1"/>
      <c r="KHN77" s="1"/>
      <c r="KHO77" s="1"/>
      <c r="KHP77" s="1"/>
      <c r="KHQ77" s="1"/>
      <c r="KHR77" s="1"/>
      <c r="KHS77" s="1"/>
      <c r="KHT77" s="1"/>
      <c r="KHU77" s="1"/>
      <c r="KHV77" s="1"/>
      <c r="KHW77" s="1"/>
      <c r="KHX77" s="1"/>
      <c r="KHY77" s="1"/>
      <c r="KHZ77" s="1"/>
      <c r="KIA77" s="1"/>
      <c r="KIB77" s="1"/>
      <c r="KIC77" s="1"/>
      <c r="KID77" s="1"/>
      <c r="KIE77" s="1"/>
      <c r="KIF77" s="1"/>
      <c r="KIG77" s="1"/>
      <c r="KIH77" s="1"/>
      <c r="KII77" s="1"/>
      <c r="KIJ77" s="1"/>
      <c r="KIK77" s="1"/>
      <c r="KIL77" s="1"/>
      <c r="KIM77" s="1"/>
      <c r="KIN77" s="1"/>
      <c r="KIO77" s="1"/>
      <c r="KIP77" s="1"/>
      <c r="KIQ77" s="1"/>
      <c r="KIR77" s="1"/>
      <c r="KIS77" s="1"/>
      <c r="KIT77" s="1"/>
      <c r="KIU77" s="1"/>
      <c r="KIV77" s="1"/>
      <c r="KIW77" s="1"/>
      <c r="KIX77" s="1"/>
      <c r="KIY77" s="1"/>
      <c r="KIZ77" s="1"/>
      <c r="KJA77" s="1"/>
      <c r="KJB77" s="1"/>
      <c r="KJC77" s="1"/>
      <c r="KJD77" s="1"/>
      <c r="KJE77" s="1"/>
      <c r="KJF77" s="1"/>
      <c r="KJG77" s="1"/>
      <c r="KJH77" s="1"/>
      <c r="KJI77" s="1"/>
      <c r="KJJ77" s="1"/>
      <c r="KJK77" s="1"/>
      <c r="KJL77" s="1"/>
      <c r="KJM77" s="1"/>
      <c r="KJN77" s="1"/>
      <c r="KJO77" s="1"/>
      <c r="KJP77" s="1"/>
      <c r="KJQ77" s="1"/>
      <c r="KJR77" s="1"/>
      <c r="KJS77" s="1"/>
      <c r="KJT77" s="1"/>
      <c r="KJU77" s="1"/>
      <c r="KJV77" s="1"/>
      <c r="KJW77" s="1"/>
      <c r="KJX77" s="1"/>
      <c r="KJY77" s="1"/>
      <c r="KJZ77" s="1"/>
      <c r="KKA77" s="1"/>
      <c r="KKB77" s="1"/>
      <c r="KKC77" s="1"/>
      <c r="KKD77" s="1"/>
      <c r="KKE77" s="1"/>
      <c r="KKF77" s="1"/>
      <c r="KKG77" s="1"/>
      <c r="KKH77" s="1"/>
      <c r="KKI77" s="1"/>
      <c r="KKJ77" s="1"/>
      <c r="KKK77" s="1"/>
      <c r="KKL77" s="1"/>
      <c r="KKM77" s="1"/>
      <c r="KKN77" s="1"/>
      <c r="KKO77" s="1"/>
      <c r="KKP77" s="1"/>
      <c r="KKQ77" s="1"/>
      <c r="KKR77" s="1"/>
      <c r="KKS77" s="1"/>
      <c r="KKT77" s="1"/>
      <c r="KKU77" s="1"/>
      <c r="KKV77" s="1"/>
      <c r="KKW77" s="1"/>
      <c r="KKX77" s="1"/>
      <c r="KKY77" s="1"/>
      <c r="KKZ77" s="1"/>
      <c r="KLA77" s="1"/>
      <c r="KLB77" s="1"/>
      <c r="KLC77" s="1"/>
      <c r="KLD77" s="1"/>
      <c r="KLE77" s="1"/>
      <c r="KLF77" s="1"/>
      <c r="KLG77" s="1"/>
      <c r="KLH77" s="1"/>
      <c r="KLI77" s="1"/>
      <c r="KLJ77" s="1"/>
      <c r="KLK77" s="1"/>
      <c r="KLL77" s="1"/>
      <c r="KLM77" s="1"/>
      <c r="KLN77" s="1"/>
      <c r="KLO77" s="1"/>
      <c r="KLP77" s="1"/>
      <c r="KLQ77" s="1"/>
      <c r="KLR77" s="1"/>
      <c r="KLS77" s="1"/>
      <c r="KLT77" s="1"/>
      <c r="KLU77" s="1"/>
      <c r="KLV77" s="1"/>
      <c r="KLW77" s="1"/>
      <c r="KLX77" s="1"/>
      <c r="KLY77" s="1"/>
      <c r="KLZ77" s="1"/>
      <c r="KMA77" s="1"/>
      <c r="KMB77" s="1"/>
      <c r="KMC77" s="1"/>
      <c r="KMD77" s="1"/>
      <c r="KME77" s="1"/>
      <c r="KMF77" s="1"/>
      <c r="KMG77" s="1"/>
      <c r="KMH77" s="1"/>
      <c r="KMI77" s="1"/>
      <c r="KMJ77" s="1"/>
      <c r="KMK77" s="1"/>
      <c r="KML77" s="1"/>
      <c r="KMM77" s="1"/>
      <c r="KMN77" s="1"/>
      <c r="KMO77" s="1"/>
      <c r="KMP77" s="1"/>
      <c r="KMQ77" s="1"/>
      <c r="KMR77" s="1"/>
      <c r="KMS77" s="1"/>
      <c r="KMT77" s="1"/>
      <c r="KMU77" s="1"/>
      <c r="KMV77" s="1"/>
      <c r="KMW77" s="1"/>
      <c r="KMX77" s="1"/>
      <c r="KMY77" s="1"/>
      <c r="KMZ77" s="1"/>
      <c r="KNA77" s="1"/>
      <c r="KNB77" s="1"/>
      <c r="KNC77" s="1"/>
      <c r="KND77" s="1"/>
      <c r="KNE77" s="1"/>
      <c r="KNF77" s="1"/>
      <c r="KNG77" s="1"/>
      <c r="KNH77" s="1"/>
      <c r="KNI77" s="1"/>
      <c r="KNJ77" s="1"/>
      <c r="KNK77" s="1"/>
      <c r="KNL77" s="1"/>
      <c r="KNM77" s="1"/>
      <c r="KNN77" s="1"/>
      <c r="KNO77" s="1"/>
      <c r="KNP77" s="1"/>
      <c r="KNQ77" s="1"/>
      <c r="KNR77" s="1"/>
      <c r="KNS77" s="1"/>
      <c r="KNT77" s="1"/>
      <c r="KNU77" s="1"/>
      <c r="KNV77" s="1"/>
      <c r="KNW77" s="1"/>
      <c r="KNX77" s="1"/>
      <c r="KNY77" s="1"/>
      <c r="KNZ77" s="1"/>
      <c r="KOA77" s="1"/>
      <c r="KOB77" s="1"/>
      <c r="KOC77" s="1"/>
      <c r="KOD77" s="1"/>
      <c r="KOE77" s="1"/>
      <c r="KOF77" s="1"/>
      <c r="KOG77" s="1"/>
      <c r="KOH77" s="1"/>
      <c r="KOI77" s="1"/>
      <c r="KOJ77" s="1"/>
      <c r="KOK77" s="1"/>
      <c r="KOL77" s="1"/>
      <c r="KOM77" s="1"/>
      <c r="KON77" s="1"/>
      <c r="KOO77" s="1"/>
      <c r="KOP77" s="1"/>
      <c r="KOQ77" s="1"/>
      <c r="KOR77" s="1"/>
      <c r="KOS77" s="1"/>
      <c r="KOT77" s="1"/>
      <c r="KOU77" s="1"/>
      <c r="KOV77" s="1"/>
      <c r="KOW77" s="1"/>
      <c r="KOX77" s="1"/>
      <c r="KOY77" s="1"/>
      <c r="KOZ77" s="1"/>
      <c r="KPA77" s="1"/>
      <c r="KPB77" s="1"/>
      <c r="KPC77" s="1"/>
      <c r="KPD77" s="1"/>
      <c r="KPE77" s="1"/>
      <c r="KPF77" s="1"/>
      <c r="KPG77" s="1"/>
      <c r="KPH77" s="1"/>
      <c r="KPI77" s="1"/>
      <c r="KPJ77" s="1"/>
      <c r="KPK77" s="1"/>
      <c r="KPL77" s="1"/>
      <c r="KPM77" s="1"/>
      <c r="KPN77" s="1"/>
      <c r="KPO77" s="1"/>
      <c r="KPP77" s="1"/>
      <c r="KPQ77" s="1"/>
      <c r="KPR77" s="1"/>
      <c r="KPS77" s="1"/>
      <c r="KPT77" s="1"/>
      <c r="KPU77" s="1"/>
      <c r="KPV77" s="1"/>
      <c r="KPW77" s="1"/>
      <c r="KPX77" s="1"/>
      <c r="KPY77" s="1"/>
      <c r="KPZ77" s="1"/>
      <c r="KQA77" s="1"/>
      <c r="KQB77" s="1"/>
      <c r="KQC77" s="1"/>
      <c r="KQD77" s="1"/>
      <c r="KQE77" s="1"/>
      <c r="KQF77" s="1"/>
      <c r="KQG77" s="1"/>
      <c r="KQH77" s="1"/>
      <c r="KQI77" s="1"/>
      <c r="KQJ77" s="1"/>
      <c r="KQK77" s="1"/>
      <c r="KQL77" s="1"/>
      <c r="KQM77" s="1"/>
      <c r="KQN77" s="1"/>
      <c r="KQO77" s="1"/>
      <c r="KQP77" s="1"/>
      <c r="KQQ77" s="1"/>
      <c r="KQR77" s="1"/>
      <c r="KQS77" s="1"/>
      <c r="KQT77" s="1"/>
      <c r="KQU77" s="1"/>
      <c r="KQV77" s="1"/>
      <c r="KQW77" s="1"/>
      <c r="KQX77" s="1"/>
      <c r="KQY77" s="1"/>
      <c r="KQZ77" s="1"/>
      <c r="KRA77" s="1"/>
      <c r="KRB77" s="1"/>
      <c r="KRC77" s="1"/>
      <c r="KRD77" s="1"/>
      <c r="KRE77" s="1"/>
      <c r="KRF77" s="1"/>
      <c r="KRG77" s="1"/>
      <c r="KRH77" s="1"/>
      <c r="KRI77" s="1"/>
      <c r="KRJ77" s="1"/>
      <c r="KRK77" s="1"/>
      <c r="KRL77" s="1"/>
      <c r="KRM77" s="1"/>
      <c r="KRN77" s="1"/>
      <c r="KRO77" s="1"/>
      <c r="KRP77" s="1"/>
      <c r="KRQ77" s="1"/>
      <c r="KRR77" s="1"/>
      <c r="KRS77" s="1"/>
      <c r="KRT77" s="1"/>
      <c r="KRU77" s="1"/>
      <c r="KRV77" s="1"/>
      <c r="KRW77" s="1"/>
      <c r="KRX77" s="1"/>
      <c r="KRY77" s="1"/>
      <c r="KRZ77" s="1"/>
      <c r="KSA77" s="1"/>
      <c r="KSB77" s="1"/>
      <c r="KSC77" s="1"/>
      <c r="KSD77" s="1"/>
      <c r="KSE77" s="1"/>
      <c r="KSF77" s="1"/>
      <c r="KSG77" s="1"/>
      <c r="KSH77" s="1"/>
      <c r="KSI77" s="1"/>
      <c r="KSJ77" s="1"/>
      <c r="KSK77" s="1"/>
      <c r="KSL77" s="1"/>
      <c r="KSM77" s="1"/>
      <c r="KSN77" s="1"/>
      <c r="KSO77" s="1"/>
      <c r="KSP77" s="1"/>
      <c r="KSQ77" s="1"/>
      <c r="KSR77" s="1"/>
      <c r="KSS77" s="1"/>
      <c r="KST77" s="1"/>
      <c r="KSU77" s="1"/>
      <c r="KSV77" s="1"/>
      <c r="KSW77" s="1"/>
      <c r="KSX77" s="1"/>
      <c r="KSY77" s="1"/>
      <c r="KSZ77" s="1"/>
      <c r="KTA77" s="1"/>
      <c r="KTB77" s="1"/>
      <c r="KTC77" s="1"/>
      <c r="KTD77" s="1"/>
      <c r="KTE77" s="1"/>
      <c r="KTF77" s="1"/>
      <c r="KTG77" s="1"/>
      <c r="KTH77" s="1"/>
      <c r="KTI77" s="1"/>
      <c r="KTJ77" s="1"/>
      <c r="KTK77" s="1"/>
      <c r="KTL77" s="1"/>
      <c r="KTM77" s="1"/>
      <c r="KTN77" s="1"/>
      <c r="KTO77" s="1"/>
      <c r="KTP77" s="1"/>
      <c r="KTQ77" s="1"/>
      <c r="KTR77" s="1"/>
      <c r="KTS77" s="1"/>
      <c r="KTT77" s="1"/>
      <c r="KTU77" s="1"/>
      <c r="KTV77" s="1"/>
      <c r="KTW77" s="1"/>
      <c r="KTX77" s="1"/>
      <c r="KTY77" s="1"/>
      <c r="KTZ77" s="1"/>
      <c r="KUA77" s="1"/>
      <c r="KUB77" s="1"/>
      <c r="KUC77" s="1"/>
      <c r="KUD77" s="1"/>
      <c r="KUE77" s="1"/>
      <c r="KUF77" s="1"/>
      <c r="KUG77" s="1"/>
      <c r="KUH77" s="1"/>
      <c r="KUI77" s="1"/>
      <c r="KUJ77" s="1"/>
      <c r="KUK77" s="1"/>
      <c r="KUL77" s="1"/>
      <c r="KUM77" s="1"/>
      <c r="KUN77" s="1"/>
      <c r="KUO77" s="1"/>
      <c r="KUP77" s="1"/>
      <c r="KUQ77" s="1"/>
      <c r="KUR77" s="1"/>
      <c r="KUS77" s="1"/>
      <c r="KUT77" s="1"/>
      <c r="KUU77" s="1"/>
      <c r="KUV77" s="1"/>
      <c r="KUW77" s="1"/>
      <c r="KUX77" s="1"/>
      <c r="KUY77" s="1"/>
      <c r="KUZ77" s="1"/>
      <c r="KVA77" s="1"/>
      <c r="KVB77" s="1"/>
      <c r="KVC77" s="1"/>
      <c r="KVD77" s="1"/>
      <c r="KVE77" s="1"/>
      <c r="KVF77" s="1"/>
      <c r="KVG77" s="1"/>
      <c r="KVH77" s="1"/>
      <c r="KVI77" s="1"/>
      <c r="KVJ77" s="1"/>
      <c r="KVK77" s="1"/>
      <c r="KVL77" s="1"/>
      <c r="KVM77" s="1"/>
      <c r="KVN77" s="1"/>
      <c r="KVO77" s="1"/>
      <c r="KVP77" s="1"/>
      <c r="KVQ77" s="1"/>
      <c r="KVR77" s="1"/>
      <c r="KVS77" s="1"/>
      <c r="KVT77" s="1"/>
      <c r="KVU77" s="1"/>
      <c r="KVV77" s="1"/>
      <c r="KVW77" s="1"/>
      <c r="KVX77" s="1"/>
      <c r="KVY77" s="1"/>
      <c r="KVZ77" s="1"/>
      <c r="KWA77" s="1"/>
      <c r="KWB77" s="1"/>
      <c r="KWC77" s="1"/>
      <c r="KWD77" s="1"/>
      <c r="KWE77" s="1"/>
      <c r="KWF77" s="1"/>
      <c r="KWG77" s="1"/>
      <c r="KWH77" s="1"/>
      <c r="KWI77" s="1"/>
      <c r="KWJ77" s="1"/>
      <c r="KWK77" s="1"/>
      <c r="KWL77" s="1"/>
      <c r="KWM77" s="1"/>
      <c r="KWN77" s="1"/>
      <c r="KWO77" s="1"/>
      <c r="KWP77" s="1"/>
      <c r="KWQ77" s="1"/>
      <c r="KWR77" s="1"/>
      <c r="KWS77" s="1"/>
      <c r="KWT77" s="1"/>
      <c r="KWU77" s="1"/>
      <c r="KWV77" s="1"/>
      <c r="KWW77" s="1"/>
      <c r="KWX77" s="1"/>
      <c r="KWY77" s="1"/>
      <c r="KWZ77" s="1"/>
      <c r="KXA77" s="1"/>
      <c r="KXB77" s="1"/>
      <c r="KXC77" s="1"/>
      <c r="KXD77" s="1"/>
      <c r="KXE77" s="1"/>
      <c r="KXF77" s="1"/>
      <c r="KXG77" s="1"/>
      <c r="KXH77" s="1"/>
      <c r="KXI77" s="1"/>
      <c r="KXJ77" s="1"/>
      <c r="KXK77" s="1"/>
      <c r="KXL77" s="1"/>
      <c r="KXM77" s="1"/>
      <c r="KXN77" s="1"/>
      <c r="KXO77" s="1"/>
      <c r="KXP77" s="1"/>
      <c r="KXQ77" s="1"/>
      <c r="KXR77" s="1"/>
      <c r="KXS77" s="1"/>
      <c r="KXT77" s="1"/>
      <c r="KXU77" s="1"/>
      <c r="KXV77" s="1"/>
      <c r="KXW77" s="1"/>
      <c r="KXX77" s="1"/>
      <c r="KXY77" s="1"/>
      <c r="KXZ77" s="1"/>
      <c r="KYA77" s="1"/>
      <c r="KYB77" s="1"/>
      <c r="KYC77" s="1"/>
      <c r="KYD77" s="1"/>
      <c r="KYE77" s="1"/>
      <c r="KYF77" s="1"/>
      <c r="KYG77" s="1"/>
      <c r="KYH77" s="1"/>
      <c r="KYI77" s="1"/>
      <c r="KYJ77" s="1"/>
      <c r="KYK77" s="1"/>
      <c r="KYL77" s="1"/>
      <c r="KYM77" s="1"/>
      <c r="KYN77" s="1"/>
      <c r="KYO77" s="1"/>
      <c r="KYP77" s="1"/>
      <c r="KYQ77" s="1"/>
      <c r="KYR77" s="1"/>
      <c r="KYS77" s="1"/>
      <c r="KYT77" s="1"/>
      <c r="KYU77" s="1"/>
      <c r="KYV77" s="1"/>
      <c r="KYW77" s="1"/>
      <c r="KYX77" s="1"/>
      <c r="KYY77" s="1"/>
      <c r="KYZ77" s="1"/>
      <c r="KZA77" s="1"/>
      <c r="KZB77" s="1"/>
      <c r="KZC77" s="1"/>
      <c r="KZD77" s="1"/>
      <c r="KZE77" s="1"/>
      <c r="KZF77" s="1"/>
      <c r="KZG77" s="1"/>
      <c r="KZH77" s="1"/>
      <c r="KZI77" s="1"/>
      <c r="KZJ77" s="1"/>
      <c r="KZK77" s="1"/>
      <c r="KZL77" s="1"/>
      <c r="KZM77" s="1"/>
      <c r="KZN77" s="1"/>
      <c r="KZO77" s="1"/>
      <c r="KZP77" s="1"/>
      <c r="KZQ77" s="1"/>
      <c r="KZR77" s="1"/>
      <c r="KZS77" s="1"/>
      <c r="KZT77" s="1"/>
      <c r="KZU77" s="1"/>
      <c r="KZV77" s="1"/>
      <c r="KZW77" s="1"/>
      <c r="KZX77" s="1"/>
      <c r="KZY77" s="1"/>
      <c r="KZZ77" s="1"/>
      <c r="LAA77" s="1"/>
      <c r="LAB77" s="1"/>
      <c r="LAC77" s="1"/>
      <c r="LAD77" s="1"/>
      <c r="LAE77" s="1"/>
      <c r="LAF77" s="1"/>
      <c r="LAG77" s="1"/>
      <c r="LAH77" s="1"/>
      <c r="LAI77" s="1"/>
      <c r="LAJ77" s="1"/>
      <c r="LAK77" s="1"/>
      <c r="LAL77" s="1"/>
      <c r="LAM77" s="1"/>
      <c r="LAN77" s="1"/>
      <c r="LAO77" s="1"/>
      <c r="LAP77" s="1"/>
      <c r="LAQ77" s="1"/>
      <c r="LAR77" s="1"/>
      <c r="LAS77" s="1"/>
      <c r="LAT77" s="1"/>
      <c r="LAU77" s="1"/>
      <c r="LAV77" s="1"/>
      <c r="LAW77" s="1"/>
      <c r="LAX77" s="1"/>
      <c r="LAY77" s="1"/>
      <c r="LAZ77" s="1"/>
      <c r="LBA77" s="1"/>
      <c r="LBB77" s="1"/>
      <c r="LBC77" s="1"/>
      <c r="LBD77" s="1"/>
      <c r="LBE77" s="1"/>
      <c r="LBF77" s="1"/>
      <c r="LBG77" s="1"/>
      <c r="LBH77" s="1"/>
      <c r="LBI77" s="1"/>
      <c r="LBJ77" s="1"/>
      <c r="LBK77" s="1"/>
      <c r="LBL77" s="1"/>
      <c r="LBM77" s="1"/>
      <c r="LBN77" s="1"/>
      <c r="LBO77" s="1"/>
      <c r="LBP77" s="1"/>
      <c r="LBQ77" s="1"/>
      <c r="LBR77" s="1"/>
      <c r="LBS77" s="1"/>
      <c r="LBT77" s="1"/>
      <c r="LBU77" s="1"/>
      <c r="LBV77" s="1"/>
      <c r="LBW77" s="1"/>
      <c r="LBX77" s="1"/>
      <c r="LBY77" s="1"/>
      <c r="LBZ77" s="1"/>
      <c r="LCA77" s="1"/>
      <c r="LCB77" s="1"/>
      <c r="LCC77" s="1"/>
      <c r="LCD77" s="1"/>
      <c r="LCE77" s="1"/>
      <c r="LCF77" s="1"/>
      <c r="LCG77" s="1"/>
      <c r="LCH77" s="1"/>
      <c r="LCI77" s="1"/>
      <c r="LCJ77" s="1"/>
      <c r="LCK77" s="1"/>
      <c r="LCL77" s="1"/>
      <c r="LCM77" s="1"/>
      <c r="LCN77" s="1"/>
      <c r="LCO77" s="1"/>
      <c r="LCP77" s="1"/>
      <c r="LCQ77" s="1"/>
      <c r="LCR77" s="1"/>
      <c r="LCS77" s="1"/>
      <c r="LCT77" s="1"/>
      <c r="LCU77" s="1"/>
      <c r="LCV77" s="1"/>
      <c r="LCW77" s="1"/>
      <c r="LCX77" s="1"/>
      <c r="LCY77" s="1"/>
      <c r="LCZ77" s="1"/>
      <c r="LDA77" s="1"/>
      <c r="LDB77" s="1"/>
      <c r="LDC77" s="1"/>
      <c r="LDD77" s="1"/>
      <c r="LDE77" s="1"/>
      <c r="LDF77" s="1"/>
      <c r="LDG77" s="1"/>
      <c r="LDH77" s="1"/>
      <c r="LDI77" s="1"/>
      <c r="LDJ77" s="1"/>
      <c r="LDK77" s="1"/>
      <c r="LDL77" s="1"/>
      <c r="LDM77" s="1"/>
      <c r="LDN77" s="1"/>
      <c r="LDO77" s="1"/>
      <c r="LDP77" s="1"/>
      <c r="LDQ77" s="1"/>
      <c r="LDR77" s="1"/>
      <c r="LDS77" s="1"/>
      <c r="LDT77" s="1"/>
      <c r="LDU77" s="1"/>
      <c r="LDV77" s="1"/>
      <c r="LDW77" s="1"/>
      <c r="LDX77" s="1"/>
      <c r="LDY77" s="1"/>
      <c r="LDZ77" s="1"/>
      <c r="LEA77" s="1"/>
      <c r="LEB77" s="1"/>
      <c r="LEC77" s="1"/>
      <c r="LED77" s="1"/>
      <c r="LEE77" s="1"/>
      <c r="LEF77" s="1"/>
      <c r="LEG77" s="1"/>
      <c r="LEH77" s="1"/>
      <c r="LEI77" s="1"/>
      <c r="LEJ77" s="1"/>
      <c r="LEK77" s="1"/>
      <c r="LEL77" s="1"/>
      <c r="LEM77" s="1"/>
      <c r="LEN77" s="1"/>
      <c r="LEO77" s="1"/>
      <c r="LEP77" s="1"/>
      <c r="LEQ77" s="1"/>
      <c r="LER77" s="1"/>
      <c r="LES77" s="1"/>
      <c r="LET77" s="1"/>
      <c r="LEU77" s="1"/>
      <c r="LEV77" s="1"/>
      <c r="LEW77" s="1"/>
      <c r="LEX77" s="1"/>
      <c r="LEY77" s="1"/>
      <c r="LEZ77" s="1"/>
      <c r="LFA77" s="1"/>
      <c r="LFB77" s="1"/>
      <c r="LFC77" s="1"/>
      <c r="LFD77" s="1"/>
      <c r="LFE77" s="1"/>
      <c r="LFF77" s="1"/>
      <c r="LFG77" s="1"/>
      <c r="LFH77" s="1"/>
      <c r="LFI77" s="1"/>
      <c r="LFJ77" s="1"/>
      <c r="LFK77" s="1"/>
      <c r="LFL77" s="1"/>
      <c r="LFM77" s="1"/>
      <c r="LFN77" s="1"/>
      <c r="LFO77" s="1"/>
      <c r="LFP77" s="1"/>
      <c r="LFQ77" s="1"/>
      <c r="LFR77" s="1"/>
      <c r="LFS77" s="1"/>
      <c r="LFT77" s="1"/>
      <c r="LFU77" s="1"/>
      <c r="LFV77" s="1"/>
      <c r="LFW77" s="1"/>
      <c r="LFX77" s="1"/>
      <c r="LFY77" s="1"/>
      <c r="LFZ77" s="1"/>
      <c r="LGA77" s="1"/>
      <c r="LGB77" s="1"/>
      <c r="LGC77" s="1"/>
      <c r="LGD77" s="1"/>
      <c r="LGE77" s="1"/>
      <c r="LGF77" s="1"/>
      <c r="LGG77" s="1"/>
      <c r="LGH77" s="1"/>
      <c r="LGI77" s="1"/>
      <c r="LGJ77" s="1"/>
      <c r="LGK77" s="1"/>
      <c r="LGL77" s="1"/>
      <c r="LGM77" s="1"/>
      <c r="LGN77" s="1"/>
      <c r="LGO77" s="1"/>
      <c r="LGP77" s="1"/>
      <c r="LGQ77" s="1"/>
      <c r="LGR77" s="1"/>
      <c r="LGS77" s="1"/>
      <c r="LGT77" s="1"/>
      <c r="LGU77" s="1"/>
      <c r="LGV77" s="1"/>
      <c r="LGW77" s="1"/>
      <c r="LGX77" s="1"/>
      <c r="LGY77" s="1"/>
      <c r="LGZ77" s="1"/>
      <c r="LHA77" s="1"/>
      <c r="LHB77" s="1"/>
      <c r="LHC77" s="1"/>
      <c r="LHD77" s="1"/>
      <c r="LHE77" s="1"/>
      <c r="LHF77" s="1"/>
      <c r="LHG77" s="1"/>
      <c r="LHH77" s="1"/>
      <c r="LHI77" s="1"/>
      <c r="LHJ77" s="1"/>
      <c r="LHK77" s="1"/>
      <c r="LHL77" s="1"/>
      <c r="LHM77" s="1"/>
      <c r="LHN77" s="1"/>
      <c r="LHO77" s="1"/>
      <c r="LHP77" s="1"/>
      <c r="LHQ77" s="1"/>
      <c r="LHR77" s="1"/>
      <c r="LHS77" s="1"/>
      <c r="LHT77" s="1"/>
      <c r="LHU77" s="1"/>
      <c r="LHV77" s="1"/>
      <c r="LHW77" s="1"/>
      <c r="LHX77" s="1"/>
      <c r="LHY77" s="1"/>
      <c r="LHZ77" s="1"/>
      <c r="LIA77" s="1"/>
      <c r="LIB77" s="1"/>
      <c r="LIC77" s="1"/>
      <c r="LID77" s="1"/>
      <c r="LIE77" s="1"/>
      <c r="LIF77" s="1"/>
      <c r="LIG77" s="1"/>
      <c r="LIH77" s="1"/>
      <c r="LII77" s="1"/>
      <c r="LIJ77" s="1"/>
      <c r="LIK77" s="1"/>
      <c r="LIL77" s="1"/>
      <c r="LIM77" s="1"/>
      <c r="LIN77" s="1"/>
      <c r="LIO77" s="1"/>
      <c r="LIP77" s="1"/>
      <c r="LIQ77" s="1"/>
      <c r="LIR77" s="1"/>
      <c r="LIS77" s="1"/>
      <c r="LIT77" s="1"/>
      <c r="LIU77" s="1"/>
      <c r="LIV77" s="1"/>
      <c r="LIW77" s="1"/>
      <c r="LIX77" s="1"/>
      <c r="LIY77" s="1"/>
      <c r="LIZ77" s="1"/>
      <c r="LJA77" s="1"/>
      <c r="LJB77" s="1"/>
      <c r="LJC77" s="1"/>
      <c r="LJD77" s="1"/>
      <c r="LJE77" s="1"/>
      <c r="LJF77" s="1"/>
      <c r="LJG77" s="1"/>
      <c r="LJH77" s="1"/>
      <c r="LJI77" s="1"/>
      <c r="LJJ77" s="1"/>
      <c r="LJK77" s="1"/>
      <c r="LJL77" s="1"/>
      <c r="LJM77" s="1"/>
      <c r="LJN77" s="1"/>
      <c r="LJO77" s="1"/>
      <c r="LJP77" s="1"/>
      <c r="LJQ77" s="1"/>
      <c r="LJR77" s="1"/>
      <c r="LJS77" s="1"/>
      <c r="LJT77" s="1"/>
      <c r="LJU77" s="1"/>
      <c r="LJV77" s="1"/>
      <c r="LJW77" s="1"/>
      <c r="LJX77" s="1"/>
      <c r="LJY77" s="1"/>
      <c r="LJZ77" s="1"/>
      <c r="LKA77" s="1"/>
      <c r="LKB77" s="1"/>
      <c r="LKC77" s="1"/>
      <c r="LKD77" s="1"/>
      <c r="LKE77" s="1"/>
      <c r="LKF77" s="1"/>
      <c r="LKG77" s="1"/>
      <c r="LKH77" s="1"/>
      <c r="LKI77" s="1"/>
      <c r="LKJ77" s="1"/>
      <c r="LKK77" s="1"/>
      <c r="LKL77" s="1"/>
      <c r="LKM77" s="1"/>
      <c r="LKN77" s="1"/>
      <c r="LKO77" s="1"/>
      <c r="LKP77" s="1"/>
      <c r="LKQ77" s="1"/>
      <c r="LKR77" s="1"/>
      <c r="LKS77" s="1"/>
      <c r="LKT77" s="1"/>
      <c r="LKU77" s="1"/>
      <c r="LKV77" s="1"/>
      <c r="LKW77" s="1"/>
      <c r="LKX77" s="1"/>
      <c r="LKY77" s="1"/>
      <c r="LKZ77" s="1"/>
      <c r="LLA77" s="1"/>
      <c r="LLB77" s="1"/>
      <c r="LLC77" s="1"/>
      <c r="LLD77" s="1"/>
      <c r="LLE77" s="1"/>
      <c r="LLF77" s="1"/>
      <c r="LLG77" s="1"/>
      <c r="LLH77" s="1"/>
      <c r="LLI77" s="1"/>
      <c r="LLJ77" s="1"/>
      <c r="LLK77" s="1"/>
      <c r="LLL77" s="1"/>
      <c r="LLM77" s="1"/>
      <c r="LLN77" s="1"/>
      <c r="LLO77" s="1"/>
      <c r="LLP77" s="1"/>
      <c r="LLQ77" s="1"/>
      <c r="LLR77" s="1"/>
      <c r="LLS77" s="1"/>
      <c r="LLT77" s="1"/>
      <c r="LLU77" s="1"/>
      <c r="LLV77" s="1"/>
      <c r="LLW77" s="1"/>
      <c r="LLX77" s="1"/>
      <c r="LLY77" s="1"/>
      <c r="LLZ77" s="1"/>
      <c r="LMA77" s="1"/>
      <c r="LMB77" s="1"/>
      <c r="LMC77" s="1"/>
      <c r="LMD77" s="1"/>
      <c r="LME77" s="1"/>
      <c r="LMF77" s="1"/>
      <c r="LMG77" s="1"/>
      <c r="LMH77" s="1"/>
      <c r="LMI77" s="1"/>
      <c r="LMJ77" s="1"/>
      <c r="LMK77" s="1"/>
      <c r="LML77" s="1"/>
      <c r="LMM77" s="1"/>
      <c r="LMN77" s="1"/>
      <c r="LMO77" s="1"/>
      <c r="LMP77" s="1"/>
      <c r="LMQ77" s="1"/>
      <c r="LMR77" s="1"/>
      <c r="LMS77" s="1"/>
      <c r="LMT77" s="1"/>
      <c r="LMU77" s="1"/>
      <c r="LMV77" s="1"/>
      <c r="LMW77" s="1"/>
      <c r="LMX77" s="1"/>
      <c r="LMY77" s="1"/>
      <c r="LMZ77" s="1"/>
      <c r="LNA77" s="1"/>
      <c r="LNB77" s="1"/>
      <c r="LNC77" s="1"/>
      <c r="LND77" s="1"/>
      <c r="LNE77" s="1"/>
      <c r="LNF77" s="1"/>
      <c r="LNG77" s="1"/>
      <c r="LNH77" s="1"/>
      <c r="LNI77" s="1"/>
      <c r="LNJ77" s="1"/>
      <c r="LNK77" s="1"/>
      <c r="LNL77" s="1"/>
      <c r="LNM77" s="1"/>
      <c r="LNN77" s="1"/>
      <c r="LNO77" s="1"/>
      <c r="LNP77" s="1"/>
      <c r="LNQ77" s="1"/>
      <c r="LNR77" s="1"/>
      <c r="LNS77" s="1"/>
      <c r="LNT77" s="1"/>
      <c r="LNU77" s="1"/>
      <c r="LNV77" s="1"/>
      <c r="LNW77" s="1"/>
      <c r="LNX77" s="1"/>
      <c r="LNY77" s="1"/>
      <c r="LNZ77" s="1"/>
      <c r="LOA77" s="1"/>
      <c r="LOB77" s="1"/>
      <c r="LOC77" s="1"/>
      <c r="LOD77" s="1"/>
      <c r="LOE77" s="1"/>
      <c r="LOF77" s="1"/>
      <c r="LOG77" s="1"/>
      <c r="LOH77" s="1"/>
      <c r="LOI77" s="1"/>
      <c r="LOJ77" s="1"/>
      <c r="LOK77" s="1"/>
      <c r="LOL77" s="1"/>
      <c r="LOM77" s="1"/>
      <c r="LON77" s="1"/>
      <c r="LOO77" s="1"/>
      <c r="LOP77" s="1"/>
      <c r="LOQ77" s="1"/>
      <c r="LOR77" s="1"/>
      <c r="LOS77" s="1"/>
      <c r="LOT77" s="1"/>
      <c r="LOU77" s="1"/>
      <c r="LOV77" s="1"/>
      <c r="LOW77" s="1"/>
      <c r="LOX77" s="1"/>
      <c r="LOY77" s="1"/>
      <c r="LOZ77" s="1"/>
      <c r="LPA77" s="1"/>
      <c r="LPB77" s="1"/>
      <c r="LPC77" s="1"/>
      <c r="LPD77" s="1"/>
      <c r="LPE77" s="1"/>
      <c r="LPF77" s="1"/>
      <c r="LPG77" s="1"/>
      <c r="LPH77" s="1"/>
      <c r="LPI77" s="1"/>
      <c r="LPJ77" s="1"/>
      <c r="LPK77" s="1"/>
      <c r="LPL77" s="1"/>
      <c r="LPM77" s="1"/>
      <c r="LPN77" s="1"/>
      <c r="LPO77" s="1"/>
      <c r="LPP77" s="1"/>
      <c r="LPQ77" s="1"/>
      <c r="LPR77" s="1"/>
      <c r="LPS77" s="1"/>
      <c r="LPT77" s="1"/>
      <c r="LPU77" s="1"/>
      <c r="LPV77" s="1"/>
      <c r="LPW77" s="1"/>
      <c r="LPX77" s="1"/>
      <c r="LPY77" s="1"/>
      <c r="LPZ77" s="1"/>
      <c r="LQA77" s="1"/>
      <c r="LQB77" s="1"/>
      <c r="LQC77" s="1"/>
      <c r="LQD77" s="1"/>
      <c r="LQE77" s="1"/>
      <c r="LQF77" s="1"/>
      <c r="LQG77" s="1"/>
      <c r="LQH77" s="1"/>
      <c r="LQI77" s="1"/>
      <c r="LQJ77" s="1"/>
      <c r="LQK77" s="1"/>
      <c r="LQL77" s="1"/>
      <c r="LQM77" s="1"/>
      <c r="LQN77" s="1"/>
      <c r="LQO77" s="1"/>
      <c r="LQP77" s="1"/>
      <c r="LQQ77" s="1"/>
      <c r="LQR77" s="1"/>
      <c r="LQS77" s="1"/>
      <c r="LQT77" s="1"/>
      <c r="LQU77" s="1"/>
      <c r="LQV77" s="1"/>
      <c r="LQW77" s="1"/>
      <c r="LQX77" s="1"/>
      <c r="LQY77" s="1"/>
      <c r="LQZ77" s="1"/>
      <c r="LRA77" s="1"/>
      <c r="LRB77" s="1"/>
      <c r="LRC77" s="1"/>
      <c r="LRD77" s="1"/>
      <c r="LRE77" s="1"/>
      <c r="LRF77" s="1"/>
      <c r="LRG77" s="1"/>
      <c r="LRH77" s="1"/>
      <c r="LRI77" s="1"/>
      <c r="LRJ77" s="1"/>
      <c r="LRK77" s="1"/>
      <c r="LRL77" s="1"/>
      <c r="LRM77" s="1"/>
      <c r="LRN77" s="1"/>
      <c r="LRO77" s="1"/>
      <c r="LRP77" s="1"/>
      <c r="LRQ77" s="1"/>
      <c r="LRR77" s="1"/>
      <c r="LRS77" s="1"/>
      <c r="LRT77" s="1"/>
      <c r="LRU77" s="1"/>
      <c r="LRV77" s="1"/>
      <c r="LRW77" s="1"/>
      <c r="LRX77" s="1"/>
      <c r="LRY77" s="1"/>
      <c r="LRZ77" s="1"/>
      <c r="LSA77" s="1"/>
      <c r="LSB77" s="1"/>
      <c r="LSC77" s="1"/>
      <c r="LSD77" s="1"/>
      <c r="LSE77" s="1"/>
      <c r="LSF77" s="1"/>
      <c r="LSG77" s="1"/>
      <c r="LSH77" s="1"/>
      <c r="LSI77" s="1"/>
      <c r="LSJ77" s="1"/>
      <c r="LSK77" s="1"/>
      <c r="LSL77" s="1"/>
      <c r="LSM77" s="1"/>
      <c r="LSN77" s="1"/>
      <c r="LSO77" s="1"/>
      <c r="LSP77" s="1"/>
      <c r="LSQ77" s="1"/>
      <c r="LSR77" s="1"/>
      <c r="LSS77" s="1"/>
      <c r="LST77" s="1"/>
      <c r="LSU77" s="1"/>
      <c r="LSV77" s="1"/>
      <c r="LSW77" s="1"/>
      <c r="LSX77" s="1"/>
      <c r="LSY77" s="1"/>
      <c r="LSZ77" s="1"/>
      <c r="LTA77" s="1"/>
      <c r="LTB77" s="1"/>
      <c r="LTC77" s="1"/>
      <c r="LTD77" s="1"/>
      <c r="LTE77" s="1"/>
      <c r="LTF77" s="1"/>
      <c r="LTG77" s="1"/>
      <c r="LTH77" s="1"/>
      <c r="LTI77" s="1"/>
      <c r="LTJ77" s="1"/>
      <c r="LTK77" s="1"/>
      <c r="LTL77" s="1"/>
      <c r="LTM77" s="1"/>
      <c r="LTN77" s="1"/>
      <c r="LTO77" s="1"/>
      <c r="LTP77" s="1"/>
      <c r="LTQ77" s="1"/>
      <c r="LTR77" s="1"/>
      <c r="LTS77" s="1"/>
      <c r="LTT77" s="1"/>
      <c r="LTU77" s="1"/>
      <c r="LTV77" s="1"/>
      <c r="LTW77" s="1"/>
      <c r="LTX77" s="1"/>
      <c r="LTY77" s="1"/>
      <c r="LTZ77" s="1"/>
      <c r="LUA77" s="1"/>
      <c r="LUB77" s="1"/>
      <c r="LUC77" s="1"/>
      <c r="LUD77" s="1"/>
      <c r="LUE77" s="1"/>
      <c r="LUF77" s="1"/>
      <c r="LUG77" s="1"/>
      <c r="LUH77" s="1"/>
      <c r="LUI77" s="1"/>
      <c r="LUJ77" s="1"/>
      <c r="LUK77" s="1"/>
      <c r="LUL77" s="1"/>
      <c r="LUM77" s="1"/>
      <c r="LUN77" s="1"/>
      <c r="LUO77" s="1"/>
      <c r="LUP77" s="1"/>
      <c r="LUQ77" s="1"/>
      <c r="LUR77" s="1"/>
      <c r="LUS77" s="1"/>
      <c r="LUT77" s="1"/>
      <c r="LUU77" s="1"/>
      <c r="LUV77" s="1"/>
      <c r="LUW77" s="1"/>
      <c r="LUX77" s="1"/>
      <c r="LUY77" s="1"/>
      <c r="LUZ77" s="1"/>
      <c r="LVA77" s="1"/>
      <c r="LVB77" s="1"/>
      <c r="LVC77" s="1"/>
      <c r="LVD77" s="1"/>
      <c r="LVE77" s="1"/>
      <c r="LVF77" s="1"/>
      <c r="LVG77" s="1"/>
      <c r="LVH77" s="1"/>
      <c r="LVI77" s="1"/>
      <c r="LVJ77" s="1"/>
      <c r="LVK77" s="1"/>
      <c r="LVL77" s="1"/>
      <c r="LVM77" s="1"/>
      <c r="LVN77" s="1"/>
      <c r="LVO77" s="1"/>
      <c r="LVP77" s="1"/>
      <c r="LVQ77" s="1"/>
      <c r="LVR77" s="1"/>
      <c r="LVS77" s="1"/>
      <c r="LVT77" s="1"/>
      <c r="LVU77" s="1"/>
      <c r="LVV77" s="1"/>
      <c r="LVW77" s="1"/>
      <c r="LVX77" s="1"/>
      <c r="LVY77" s="1"/>
      <c r="LVZ77" s="1"/>
      <c r="LWA77" s="1"/>
      <c r="LWB77" s="1"/>
      <c r="LWC77" s="1"/>
      <c r="LWD77" s="1"/>
      <c r="LWE77" s="1"/>
      <c r="LWF77" s="1"/>
      <c r="LWG77" s="1"/>
      <c r="LWH77" s="1"/>
      <c r="LWI77" s="1"/>
      <c r="LWJ77" s="1"/>
      <c r="LWK77" s="1"/>
      <c r="LWL77" s="1"/>
      <c r="LWM77" s="1"/>
      <c r="LWN77" s="1"/>
      <c r="LWO77" s="1"/>
      <c r="LWP77" s="1"/>
      <c r="LWQ77" s="1"/>
      <c r="LWR77" s="1"/>
      <c r="LWS77" s="1"/>
      <c r="LWT77" s="1"/>
      <c r="LWU77" s="1"/>
      <c r="LWV77" s="1"/>
      <c r="LWW77" s="1"/>
      <c r="LWX77" s="1"/>
      <c r="LWY77" s="1"/>
      <c r="LWZ77" s="1"/>
      <c r="LXA77" s="1"/>
      <c r="LXB77" s="1"/>
      <c r="LXC77" s="1"/>
      <c r="LXD77" s="1"/>
      <c r="LXE77" s="1"/>
      <c r="LXF77" s="1"/>
      <c r="LXG77" s="1"/>
      <c r="LXH77" s="1"/>
      <c r="LXI77" s="1"/>
      <c r="LXJ77" s="1"/>
      <c r="LXK77" s="1"/>
      <c r="LXL77" s="1"/>
      <c r="LXM77" s="1"/>
      <c r="LXN77" s="1"/>
      <c r="LXO77" s="1"/>
      <c r="LXP77" s="1"/>
      <c r="LXQ77" s="1"/>
      <c r="LXR77" s="1"/>
      <c r="LXS77" s="1"/>
      <c r="LXT77" s="1"/>
      <c r="LXU77" s="1"/>
      <c r="LXV77" s="1"/>
      <c r="LXW77" s="1"/>
      <c r="LXX77" s="1"/>
      <c r="LXY77" s="1"/>
      <c r="LXZ77" s="1"/>
      <c r="LYA77" s="1"/>
      <c r="LYB77" s="1"/>
      <c r="LYC77" s="1"/>
      <c r="LYD77" s="1"/>
      <c r="LYE77" s="1"/>
      <c r="LYF77" s="1"/>
      <c r="LYG77" s="1"/>
      <c r="LYH77" s="1"/>
      <c r="LYI77" s="1"/>
      <c r="LYJ77" s="1"/>
      <c r="LYK77" s="1"/>
      <c r="LYL77" s="1"/>
      <c r="LYM77" s="1"/>
      <c r="LYN77" s="1"/>
      <c r="LYO77" s="1"/>
      <c r="LYP77" s="1"/>
      <c r="LYQ77" s="1"/>
      <c r="LYR77" s="1"/>
      <c r="LYS77" s="1"/>
      <c r="LYT77" s="1"/>
      <c r="LYU77" s="1"/>
      <c r="LYV77" s="1"/>
      <c r="LYW77" s="1"/>
      <c r="LYX77" s="1"/>
      <c r="LYY77" s="1"/>
      <c r="LYZ77" s="1"/>
      <c r="LZA77" s="1"/>
      <c r="LZB77" s="1"/>
      <c r="LZC77" s="1"/>
      <c r="LZD77" s="1"/>
      <c r="LZE77" s="1"/>
      <c r="LZF77" s="1"/>
      <c r="LZG77" s="1"/>
      <c r="LZH77" s="1"/>
      <c r="LZI77" s="1"/>
      <c r="LZJ77" s="1"/>
      <c r="LZK77" s="1"/>
      <c r="LZL77" s="1"/>
      <c r="LZM77" s="1"/>
      <c r="LZN77" s="1"/>
      <c r="LZO77" s="1"/>
      <c r="LZP77" s="1"/>
      <c r="LZQ77" s="1"/>
      <c r="LZR77" s="1"/>
      <c r="LZS77" s="1"/>
      <c r="LZT77" s="1"/>
      <c r="LZU77" s="1"/>
      <c r="LZV77" s="1"/>
      <c r="LZW77" s="1"/>
      <c r="LZX77" s="1"/>
      <c r="LZY77" s="1"/>
      <c r="LZZ77" s="1"/>
      <c r="MAA77" s="1"/>
      <c r="MAB77" s="1"/>
      <c r="MAC77" s="1"/>
      <c r="MAD77" s="1"/>
      <c r="MAE77" s="1"/>
      <c r="MAF77" s="1"/>
      <c r="MAG77" s="1"/>
      <c r="MAH77" s="1"/>
      <c r="MAI77" s="1"/>
      <c r="MAJ77" s="1"/>
      <c r="MAK77" s="1"/>
      <c r="MAL77" s="1"/>
      <c r="MAM77" s="1"/>
      <c r="MAN77" s="1"/>
      <c r="MAO77" s="1"/>
      <c r="MAP77" s="1"/>
      <c r="MAQ77" s="1"/>
      <c r="MAR77" s="1"/>
      <c r="MAS77" s="1"/>
      <c r="MAT77" s="1"/>
      <c r="MAU77" s="1"/>
      <c r="MAV77" s="1"/>
      <c r="MAW77" s="1"/>
      <c r="MAX77" s="1"/>
      <c r="MAY77" s="1"/>
      <c r="MAZ77" s="1"/>
      <c r="MBA77" s="1"/>
      <c r="MBB77" s="1"/>
      <c r="MBC77" s="1"/>
      <c r="MBD77" s="1"/>
      <c r="MBE77" s="1"/>
      <c r="MBF77" s="1"/>
      <c r="MBG77" s="1"/>
      <c r="MBH77" s="1"/>
      <c r="MBI77" s="1"/>
      <c r="MBJ77" s="1"/>
      <c r="MBK77" s="1"/>
      <c r="MBL77" s="1"/>
      <c r="MBM77" s="1"/>
      <c r="MBN77" s="1"/>
      <c r="MBO77" s="1"/>
      <c r="MBP77" s="1"/>
      <c r="MBQ77" s="1"/>
      <c r="MBR77" s="1"/>
      <c r="MBS77" s="1"/>
      <c r="MBT77" s="1"/>
      <c r="MBU77" s="1"/>
      <c r="MBV77" s="1"/>
      <c r="MBW77" s="1"/>
      <c r="MBX77" s="1"/>
      <c r="MBY77" s="1"/>
      <c r="MBZ77" s="1"/>
      <c r="MCA77" s="1"/>
      <c r="MCB77" s="1"/>
      <c r="MCC77" s="1"/>
      <c r="MCD77" s="1"/>
      <c r="MCE77" s="1"/>
      <c r="MCF77" s="1"/>
      <c r="MCG77" s="1"/>
      <c r="MCH77" s="1"/>
      <c r="MCI77" s="1"/>
      <c r="MCJ77" s="1"/>
      <c r="MCK77" s="1"/>
      <c r="MCL77" s="1"/>
      <c r="MCM77" s="1"/>
      <c r="MCN77" s="1"/>
      <c r="MCO77" s="1"/>
      <c r="MCP77" s="1"/>
      <c r="MCQ77" s="1"/>
      <c r="MCR77" s="1"/>
      <c r="MCS77" s="1"/>
      <c r="MCT77" s="1"/>
      <c r="MCU77" s="1"/>
      <c r="MCV77" s="1"/>
      <c r="MCW77" s="1"/>
      <c r="MCX77" s="1"/>
      <c r="MCY77" s="1"/>
      <c r="MCZ77" s="1"/>
      <c r="MDA77" s="1"/>
      <c r="MDB77" s="1"/>
      <c r="MDC77" s="1"/>
      <c r="MDD77" s="1"/>
      <c r="MDE77" s="1"/>
      <c r="MDF77" s="1"/>
      <c r="MDG77" s="1"/>
      <c r="MDH77" s="1"/>
      <c r="MDI77" s="1"/>
      <c r="MDJ77" s="1"/>
      <c r="MDK77" s="1"/>
      <c r="MDL77" s="1"/>
      <c r="MDM77" s="1"/>
      <c r="MDN77" s="1"/>
      <c r="MDO77" s="1"/>
      <c r="MDP77" s="1"/>
      <c r="MDQ77" s="1"/>
      <c r="MDR77" s="1"/>
      <c r="MDS77" s="1"/>
      <c r="MDT77" s="1"/>
      <c r="MDU77" s="1"/>
      <c r="MDV77" s="1"/>
      <c r="MDW77" s="1"/>
      <c r="MDX77" s="1"/>
      <c r="MDY77" s="1"/>
      <c r="MDZ77" s="1"/>
      <c r="MEA77" s="1"/>
      <c r="MEB77" s="1"/>
      <c r="MEC77" s="1"/>
      <c r="MED77" s="1"/>
      <c r="MEE77" s="1"/>
      <c r="MEF77" s="1"/>
      <c r="MEG77" s="1"/>
      <c r="MEH77" s="1"/>
      <c r="MEI77" s="1"/>
      <c r="MEJ77" s="1"/>
      <c r="MEK77" s="1"/>
      <c r="MEL77" s="1"/>
      <c r="MEM77" s="1"/>
      <c r="MEN77" s="1"/>
      <c r="MEO77" s="1"/>
      <c r="MEP77" s="1"/>
      <c r="MEQ77" s="1"/>
      <c r="MER77" s="1"/>
      <c r="MES77" s="1"/>
      <c r="MET77" s="1"/>
      <c r="MEU77" s="1"/>
      <c r="MEV77" s="1"/>
      <c r="MEW77" s="1"/>
      <c r="MEX77" s="1"/>
      <c r="MEY77" s="1"/>
      <c r="MEZ77" s="1"/>
      <c r="MFA77" s="1"/>
      <c r="MFB77" s="1"/>
      <c r="MFC77" s="1"/>
      <c r="MFD77" s="1"/>
      <c r="MFE77" s="1"/>
      <c r="MFF77" s="1"/>
      <c r="MFG77" s="1"/>
      <c r="MFH77" s="1"/>
      <c r="MFI77" s="1"/>
      <c r="MFJ77" s="1"/>
      <c r="MFK77" s="1"/>
      <c r="MFL77" s="1"/>
      <c r="MFM77" s="1"/>
      <c r="MFN77" s="1"/>
      <c r="MFO77" s="1"/>
      <c r="MFP77" s="1"/>
      <c r="MFQ77" s="1"/>
      <c r="MFR77" s="1"/>
      <c r="MFS77" s="1"/>
      <c r="MFT77" s="1"/>
      <c r="MFU77" s="1"/>
      <c r="MFV77" s="1"/>
      <c r="MFW77" s="1"/>
      <c r="MFX77" s="1"/>
      <c r="MFY77" s="1"/>
      <c r="MFZ77" s="1"/>
      <c r="MGA77" s="1"/>
      <c r="MGB77" s="1"/>
      <c r="MGC77" s="1"/>
      <c r="MGD77" s="1"/>
      <c r="MGE77" s="1"/>
      <c r="MGF77" s="1"/>
      <c r="MGG77" s="1"/>
      <c r="MGH77" s="1"/>
      <c r="MGI77" s="1"/>
      <c r="MGJ77" s="1"/>
      <c r="MGK77" s="1"/>
      <c r="MGL77" s="1"/>
      <c r="MGM77" s="1"/>
      <c r="MGN77" s="1"/>
      <c r="MGO77" s="1"/>
      <c r="MGP77" s="1"/>
      <c r="MGQ77" s="1"/>
      <c r="MGR77" s="1"/>
      <c r="MGS77" s="1"/>
      <c r="MGT77" s="1"/>
      <c r="MGU77" s="1"/>
      <c r="MGV77" s="1"/>
      <c r="MGW77" s="1"/>
      <c r="MGX77" s="1"/>
      <c r="MGY77" s="1"/>
      <c r="MGZ77" s="1"/>
      <c r="MHA77" s="1"/>
      <c r="MHB77" s="1"/>
      <c r="MHC77" s="1"/>
      <c r="MHD77" s="1"/>
      <c r="MHE77" s="1"/>
      <c r="MHF77" s="1"/>
      <c r="MHG77" s="1"/>
      <c r="MHH77" s="1"/>
      <c r="MHI77" s="1"/>
      <c r="MHJ77" s="1"/>
      <c r="MHK77" s="1"/>
      <c r="MHL77" s="1"/>
      <c r="MHM77" s="1"/>
      <c r="MHN77" s="1"/>
      <c r="MHO77" s="1"/>
      <c r="MHP77" s="1"/>
      <c r="MHQ77" s="1"/>
      <c r="MHR77" s="1"/>
      <c r="MHS77" s="1"/>
      <c r="MHT77" s="1"/>
      <c r="MHU77" s="1"/>
      <c r="MHV77" s="1"/>
      <c r="MHW77" s="1"/>
      <c r="MHX77" s="1"/>
      <c r="MHY77" s="1"/>
      <c r="MHZ77" s="1"/>
      <c r="MIA77" s="1"/>
      <c r="MIB77" s="1"/>
      <c r="MIC77" s="1"/>
      <c r="MID77" s="1"/>
      <c r="MIE77" s="1"/>
      <c r="MIF77" s="1"/>
      <c r="MIG77" s="1"/>
      <c r="MIH77" s="1"/>
      <c r="MII77" s="1"/>
      <c r="MIJ77" s="1"/>
      <c r="MIK77" s="1"/>
      <c r="MIL77" s="1"/>
      <c r="MIM77" s="1"/>
      <c r="MIN77" s="1"/>
      <c r="MIO77" s="1"/>
      <c r="MIP77" s="1"/>
      <c r="MIQ77" s="1"/>
      <c r="MIR77" s="1"/>
      <c r="MIS77" s="1"/>
      <c r="MIT77" s="1"/>
      <c r="MIU77" s="1"/>
      <c r="MIV77" s="1"/>
      <c r="MIW77" s="1"/>
      <c r="MIX77" s="1"/>
      <c r="MIY77" s="1"/>
      <c r="MIZ77" s="1"/>
      <c r="MJA77" s="1"/>
      <c r="MJB77" s="1"/>
      <c r="MJC77" s="1"/>
      <c r="MJD77" s="1"/>
      <c r="MJE77" s="1"/>
      <c r="MJF77" s="1"/>
      <c r="MJG77" s="1"/>
      <c r="MJH77" s="1"/>
      <c r="MJI77" s="1"/>
      <c r="MJJ77" s="1"/>
      <c r="MJK77" s="1"/>
      <c r="MJL77" s="1"/>
      <c r="MJM77" s="1"/>
      <c r="MJN77" s="1"/>
      <c r="MJO77" s="1"/>
      <c r="MJP77" s="1"/>
      <c r="MJQ77" s="1"/>
      <c r="MJR77" s="1"/>
      <c r="MJS77" s="1"/>
      <c r="MJT77" s="1"/>
      <c r="MJU77" s="1"/>
      <c r="MJV77" s="1"/>
      <c r="MJW77" s="1"/>
      <c r="MJX77" s="1"/>
      <c r="MJY77" s="1"/>
      <c r="MJZ77" s="1"/>
      <c r="MKA77" s="1"/>
      <c r="MKB77" s="1"/>
      <c r="MKC77" s="1"/>
      <c r="MKD77" s="1"/>
      <c r="MKE77" s="1"/>
      <c r="MKF77" s="1"/>
      <c r="MKG77" s="1"/>
      <c r="MKH77" s="1"/>
      <c r="MKI77" s="1"/>
      <c r="MKJ77" s="1"/>
      <c r="MKK77" s="1"/>
      <c r="MKL77" s="1"/>
      <c r="MKM77" s="1"/>
      <c r="MKN77" s="1"/>
      <c r="MKO77" s="1"/>
      <c r="MKP77" s="1"/>
      <c r="MKQ77" s="1"/>
      <c r="MKR77" s="1"/>
      <c r="MKS77" s="1"/>
      <c r="MKT77" s="1"/>
      <c r="MKU77" s="1"/>
      <c r="MKV77" s="1"/>
      <c r="MKW77" s="1"/>
      <c r="MKX77" s="1"/>
      <c r="MKY77" s="1"/>
      <c r="MKZ77" s="1"/>
      <c r="MLA77" s="1"/>
      <c r="MLB77" s="1"/>
      <c r="MLC77" s="1"/>
      <c r="MLD77" s="1"/>
      <c r="MLE77" s="1"/>
      <c r="MLF77" s="1"/>
      <c r="MLG77" s="1"/>
      <c r="MLH77" s="1"/>
      <c r="MLI77" s="1"/>
      <c r="MLJ77" s="1"/>
      <c r="MLK77" s="1"/>
      <c r="MLL77" s="1"/>
      <c r="MLM77" s="1"/>
      <c r="MLN77" s="1"/>
      <c r="MLO77" s="1"/>
      <c r="MLP77" s="1"/>
      <c r="MLQ77" s="1"/>
      <c r="MLR77" s="1"/>
      <c r="MLS77" s="1"/>
      <c r="MLT77" s="1"/>
      <c r="MLU77" s="1"/>
      <c r="MLV77" s="1"/>
      <c r="MLW77" s="1"/>
      <c r="MLX77" s="1"/>
      <c r="MLY77" s="1"/>
      <c r="MLZ77" s="1"/>
      <c r="MMA77" s="1"/>
      <c r="MMB77" s="1"/>
      <c r="MMC77" s="1"/>
      <c r="MMD77" s="1"/>
      <c r="MME77" s="1"/>
      <c r="MMF77" s="1"/>
      <c r="MMG77" s="1"/>
      <c r="MMH77" s="1"/>
      <c r="MMI77" s="1"/>
      <c r="MMJ77" s="1"/>
      <c r="MMK77" s="1"/>
      <c r="MML77" s="1"/>
      <c r="MMM77" s="1"/>
      <c r="MMN77" s="1"/>
      <c r="MMO77" s="1"/>
      <c r="MMP77" s="1"/>
      <c r="MMQ77" s="1"/>
      <c r="MMR77" s="1"/>
      <c r="MMS77" s="1"/>
      <c r="MMT77" s="1"/>
      <c r="MMU77" s="1"/>
      <c r="MMV77" s="1"/>
      <c r="MMW77" s="1"/>
      <c r="MMX77" s="1"/>
      <c r="MMY77" s="1"/>
      <c r="MMZ77" s="1"/>
      <c r="MNA77" s="1"/>
      <c r="MNB77" s="1"/>
      <c r="MNC77" s="1"/>
      <c r="MND77" s="1"/>
      <c r="MNE77" s="1"/>
      <c r="MNF77" s="1"/>
      <c r="MNG77" s="1"/>
      <c r="MNH77" s="1"/>
      <c r="MNI77" s="1"/>
      <c r="MNJ77" s="1"/>
      <c r="MNK77" s="1"/>
      <c r="MNL77" s="1"/>
      <c r="MNM77" s="1"/>
      <c r="MNN77" s="1"/>
      <c r="MNO77" s="1"/>
      <c r="MNP77" s="1"/>
      <c r="MNQ77" s="1"/>
      <c r="MNR77" s="1"/>
      <c r="MNS77" s="1"/>
      <c r="MNT77" s="1"/>
      <c r="MNU77" s="1"/>
      <c r="MNV77" s="1"/>
      <c r="MNW77" s="1"/>
      <c r="MNX77" s="1"/>
      <c r="MNY77" s="1"/>
      <c r="MNZ77" s="1"/>
      <c r="MOA77" s="1"/>
      <c r="MOB77" s="1"/>
      <c r="MOC77" s="1"/>
      <c r="MOD77" s="1"/>
      <c r="MOE77" s="1"/>
      <c r="MOF77" s="1"/>
      <c r="MOG77" s="1"/>
      <c r="MOH77" s="1"/>
      <c r="MOI77" s="1"/>
      <c r="MOJ77" s="1"/>
      <c r="MOK77" s="1"/>
      <c r="MOL77" s="1"/>
      <c r="MOM77" s="1"/>
      <c r="MON77" s="1"/>
      <c r="MOO77" s="1"/>
      <c r="MOP77" s="1"/>
      <c r="MOQ77" s="1"/>
      <c r="MOR77" s="1"/>
      <c r="MOS77" s="1"/>
      <c r="MOT77" s="1"/>
      <c r="MOU77" s="1"/>
      <c r="MOV77" s="1"/>
      <c r="MOW77" s="1"/>
      <c r="MOX77" s="1"/>
      <c r="MOY77" s="1"/>
      <c r="MOZ77" s="1"/>
      <c r="MPA77" s="1"/>
      <c r="MPB77" s="1"/>
      <c r="MPC77" s="1"/>
      <c r="MPD77" s="1"/>
      <c r="MPE77" s="1"/>
      <c r="MPF77" s="1"/>
      <c r="MPG77" s="1"/>
      <c r="MPH77" s="1"/>
      <c r="MPI77" s="1"/>
      <c r="MPJ77" s="1"/>
      <c r="MPK77" s="1"/>
      <c r="MPL77" s="1"/>
      <c r="MPM77" s="1"/>
      <c r="MPN77" s="1"/>
      <c r="MPO77" s="1"/>
      <c r="MPP77" s="1"/>
      <c r="MPQ77" s="1"/>
      <c r="MPR77" s="1"/>
      <c r="MPS77" s="1"/>
      <c r="MPT77" s="1"/>
      <c r="MPU77" s="1"/>
      <c r="MPV77" s="1"/>
      <c r="MPW77" s="1"/>
      <c r="MPX77" s="1"/>
      <c r="MPY77" s="1"/>
      <c r="MPZ77" s="1"/>
      <c r="MQA77" s="1"/>
      <c r="MQB77" s="1"/>
      <c r="MQC77" s="1"/>
      <c r="MQD77" s="1"/>
      <c r="MQE77" s="1"/>
      <c r="MQF77" s="1"/>
      <c r="MQG77" s="1"/>
      <c r="MQH77" s="1"/>
      <c r="MQI77" s="1"/>
      <c r="MQJ77" s="1"/>
      <c r="MQK77" s="1"/>
      <c r="MQL77" s="1"/>
      <c r="MQM77" s="1"/>
      <c r="MQN77" s="1"/>
      <c r="MQO77" s="1"/>
      <c r="MQP77" s="1"/>
      <c r="MQQ77" s="1"/>
      <c r="MQR77" s="1"/>
      <c r="MQS77" s="1"/>
      <c r="MQT77" s="1"/>
      <c r="MQU77" s="1"/>
      <c r="MQV77" s="1"/>
      <c r="MQW77" s="1"/>
      <c r="MQX77" s="1"/>
      <c r="MQY77" s="1"/>
      <c r="MQZ77" s="1"/>
      <c r="MRA77" s="1"/>
      <c r="MRB77" s="1"/>
      <c r="MRC77" s="1"/>
      <c r="MRD77" s="1"/>
      <c r="MRE77" s="1"/>
      <c r="MRF77" s="1"/>
      <c r="MRG77" s="1"/>
      <c r="MRH77" s="1"/>
      <c r="MRI77" s="1"/>
      <c r="MRJ77" s="1"/>
      <c r="MRK77" s="1"/>
      <c r="MRL77" s="1"/>
      <c r="MRM77" s="1"/>
      <c r="MRN77" s="1"/>
      <c r="MRO77" s="1"/>
      <c r="MRP77" s="1"/>
      <c r="MRQ77" s="1"/>
      <c r="MRR77" s="1"/>
      <c r="MRS77" s="1"/>
      <c r="MRT77" s="1"/>
      <c r="MRU77" s="1"/>
      <c r="MRV77" s="1"/>
      <c r="MRW77" s="1"/>
      <c r="MRX77" s="1"/>
      <c r="MRY77" s="1"/>
      <c r="MRZ77" s="1"/>
      <c r="MSA77" s="1"/>
      <c r="MSB77" s="1"/>
      <c r="MSC77" s="1"/>
      <c r="MSD77" s="1"/>
      <c r="MSE77" s="1"/>
      <c r="MSF77" s="1"/>
      <c r="MSG77" s="1"/>
      <c r="MSH77" s="1"/>
      <c r="MSI77" s="1"/>
      <c r="MSJ77" s="1"/>
      <c r="MSK77" s="1"/>
      <c r="MSL77" s="1"/>
      <c r="MSM77" s="1"/>
      <c r="MSN77" s="1"/>
      <c r="MSO77" s="1"/>
      <c r="MSP77" s="1"/>
      <c r="MSQ77" s="1"/>
      <c r="MSR77" s="1"/>
      <c r="MSS77" s="1"/>
      <c r="MST77" s="1"/>
      <c r="MSU77" s="1"/>
      <c r="MSV77" s="1"/>
      <c r="MSW77" s="1"/>
      <c r="MSX77" s="1"/>
      <c r="MSY77" s="1"/>
      <c r="MSZ77" s="1"/>
      <c r="MTA77" s="1"/>
      <c r="MTB77" s="1"/>
      <c r="MTC77" s="1"/>
      <c r="MTD77" s="1"/>
      <c r="MTE77" s="1"/>
      <c r="MTF77" s="1"/>
      <c r="MTG77" s="1"/>
      <c r="MTH77" s="1"/>
      <c r="MTI77" s="1"/>
      <c r="MTJ77" s="1"/>
      <c r="MTK77" s="1"/>
      <c r="MTL77" s="1"/>
      <c r="MTM77" s="1"/>
      <c r="MTN77" s="1"/>
      <c r="MTO77" s="1"/>
      <c r="MTP77" s="1"/>
      <c r="MTQ77" s="1"/>
      <c r="MTR77" s="1"/>
      <c r="MTS77" s="1"/>
      <c r="MTT77" s="1"/>
      <c r="MTU77" s="1"/>
      <c r="MTV77" s="1"/>
      <c r="MTW77" s="1"/>
      <c r="MTX77" s="1"/>
      <c r="MTY77" s="1"/>
      <c r="MTZ77" s="1"/>
      <c r="MUA77" s="1"/>
      <c r="MUB77" s="1"/>
      <c r="MUC77" s="1"/>
      <c r="MUD77" s="1"/>
      <c r="MUE77" s="1"/>
      <c r="MUF77" s="1"/>
      <c r="MUG77" s="1"/>
      <c r="MUH77" s="1"/>
      <c r="MUI77" s="1"/>
      <c r="MUJ77" s="1"/>
      <c r="MUK77" s="1"/>
      <c r="MUL77" s="1"/>
      <c r="MUM77" s="1"/>
      <c r="MUN77" s="1"/>
      <c r="MUO77" s="1"/>
      <c r="MUP77" s="1"/>
      <c r="MUQ77" s="1"/>
      <c r="MUR77" s="1"/>
      <c r="MUS77" s="1"/>
      <c r="MUT77" s="1"/>
      <c r="MUU77" s="1"/>
      <c r="MUV77" s="1"/>
      <c r="MUW77" s="1"/>
      <c r="MUX77" s="1"/>
      <c r="MUY77" s="1"/>
      <c r="MUZ77" s="1"/>
      <c r="MVA77" s="1"/>
      <c r="MVB77" s="1"/>
      <c r="MVC77" s="1"/>
      <c r="MVD77" s="1"/>
      <c r="MVE77" s="1"/>
      <c r="MVF77" s="1"/>
      <c r="MVG77" s="1"/>
      <c r="MVH77" s="1"/>
      <c r="MVI77" s="1"/>
      <c r="MVJ77" s="1"/>
      <c r="MVK77" s="1"/>
      <c r="MVL77" s="1"/>
      <c r="MVM77" s="1"/>
      <c r="MVN77" s="1"/>
      <c r="MVO77" s="1"/>
      <c r="MVP77" s="1"/>
      <c r="MVQ77" s="1"/>
      <c r="MVR77" s="1"/>
      <c r="MVS77" s="1"/>
      <c r="MVT77" s="1"/>
      <c r="MVU77" s="1"/>
      <c r="MVV77" s="1"/>
      <c r="MVW77" s="1"/>
      <c r="MVX77" s="1"/>
      <c r="MVY77" s="1"/>
      <c r="MVZ77" s="1"/>
      <c r="MWA77" s="1"/>
      <c r="MWB77" s="1"/>
      <c r="MWC77" s="1"/>
      <c r="MWD77" s="1"/>
      <c r="MWE77" s="1"/>
      <c r="MWF77" s="1"/>
      <c r="MWG77" s="1"/>
      <c r="MWH77" s="1"/>
      <c r="MWI77" s="1"/>
      <c r="MWJ77" s="1"/>
      <c r="MWK77" s="1"/>
      <c r="MWL77" s="1"/>
      <c r="MWM77" s="1"/>
      <c r="MWN77" s="1"/>
      <c r="MWO77" s="1"/>
      <c r="MWP77" s="1"/>
      <c r="MWQ77" s="1"/>
      <c r="MWR77" s="1"/>
      <c r="MWS77" s="1"/>
      <c r="MWT77" s="1"/>
      <c r="MWU77" s="1"/>
      <c r="MWV77" s="1"/>
      <c r="MWW77" s="1"/>
      <c r="MWX77" s="1"/>
      <c r="MWY77" s="1"/>
      <c r="MWZ77" s="1"/>
      <c r="MXA77" s="1"/>
      <c r="MXB77" s="1"/>
      <c r="MXC77" s="1"/>
      <c r="MXD77" s="1"/>
      <c r="MXE77" s="1"/>
      <c r="MXF77" s="1"/>
      <c r="MXG77" s="1"/>
      <c r="MXH77" s="1"/>
      <c r="MXI77" s="1"/>
      <c r="MXJ77" s="1"/>
      <c r="MXK77" s="1"/>
      <c r="MXL77" s="1"/>
      <c r="MXM77" s="1"/>
      <c r="MXN77" s="1"/>
      <c r="MXO77" s="1"/>
      <c r="MXP77" s="1"/>
      <c r="MXQ77" s="1"/>
      <c r="MXR77" s="1"/>
      <c r="MXS77" s="1"/>
      <c r="MXT77" s="1"/>
      <c r="MXU77" s="1"/>
      <c r="MXV77" s="1"/>
      <c r="MXW77" s="1"/>
      <c r="MXX77" s="1"/>
      <c r="MXY77" s="1"/>
      <c r="MXZ77" s="1"/>
      <c r="MYA77" s="1"/>
      <c r="MYB77" s="1"/>
      <c r="MYC77" s="1"/>
      <c r="MYD77" s="1"/>
      <c r="MYE77" s="1"/>
      <c r="MYF77" s="1"/>
      <c r="MYG77" s="1"/>
      <c r="MYH77" s="1"/>
      <c r="MYI77" s="1"/>
      <c r="MYJ77" s="1"/>
      <c r="MYK77" s="1"/>
      <c r="MYL77" s="1"/>
      <c r="MYM77" s="1"/>
      <c r="MYN77" s="1"/>
      <c r="MYO77" s="1"/>
      <c r="MYP77" s="1"/>
      <c r="MYQ77" s="1"/>
      <c r="MYR77" s="1"/>
      <c r="MYS77" s="1"/>
      <c r="MYT77" s="1"/>
      <c r="MYU77" s="1"/>
      <c r="MYV77" s="1"/>
      <c r="MYW77" s="1"/>
      <c r="MYX77" s="1"/>
      <c r="MYY77" s="1"/>
      <c r="MYZ77" s="1"/>
      <c r="MZA77" s="1"/>
      <c r="MZB77" s="1"/>
      <c r="MZC77" s="1"/>
      <c r="MZD77" s="1"/>
      <c r="MZE77" s="1"/>
      <c r="MZF77" s="1"/>
      <c r="MZG77" s="1"/>
      <c r="MZH77" s="1"/>
      <c r="MZI77" s="1"/>
      <c r="MZJ77" s="1"/>
      <c r="MZK77" s="1"/>
      <c r="MZL77" s="1"/>
      <c r="MZM77" s="1"/>
      <c r="MZN77" s="1"/>
      <c r="MZO77" s="1"/>
      <c r="MZP77" s="1"/>
      <c r="MZQ77" s="1"/>
      <c r="MZR77" s="1"/>
      <c r="MZS77" s="1"/>
      <c r="MZT77" s="1"/>
      <c r="MZU77" s="1"/>
      <c r="MZV77" s="1"/>
      <c r="MZW77" s="1"/>
      <c r="MZX77" s="1"/>
      <c r="MZY77" s="1"/>
      <c r="MZZ77" s="1"/>
      <c r="NAA77" s="1"/>
      <c r="NAB77" s="1"/>
      <c r="NAC77" s="1"/>
      <c r="NAD77" s="1"/>
      <c r="NAE77" s="1"/>
      <c r="NAF77" s="1"/>
      <c r="NAG77" s="1"/>
      <c r="NAH77" s="1"/>
      <c r="NAI77" s="1"/>
      <c r="NAJ77" s="1"/>
      <c r="NAK77" s="1"/>
      <c r="NAL77" s="1"/>
      <c r="NAM77" s="1"/>
      <c r="NAN77" s="1"/>
      <c r="NAO77" s="1"/>
      <c r="NAP77" s="1"/>
      <c r="NAQ77" s="1"/>
      <c r="NAR77" s="1"/>
      <c r="NAS77" s="1"/>
      <c r="NAT77" s="1"/>
      <c r="NAU77" s="1"/>
      <c r="NAV77" s="1"/>
      <c r="NAW77" s="1"/>
      <c r="NAX77" s="1"/>
      <c r="NAY77" s="1"/>
      <c r="NAZ77" s="1"/>
      <c r="NBA77" s="1"/>
      <c r="NBB77" s="1"/>
      <c r="NBC77" s="1"/>
      <c r="NBD77" s="1"/>
      <c r="NBE77" s="1"/>
      <c r="NBF77" s="1"/>
      <c r="NBG77" s="1"/>
      <c r="NBH77" s="1"/>
      <c r="NBI77" s="1"/>
      <c r="NBJ77" s="1"/>
      <c r="NBK77" s="1"/>
      <c r="NBL77" s="1"/>
      <c r="NBM77" s="1"/>
      <c r="NBN77" s="1"/>
      <c r="NBO77" s="1"/>
      <c r="NBP77" s="1"/>
      <c r="NBQ77" s="1"/>
      <c r="NBR77" s="1"/>
      <c r="NBS77" s="1"/>
      <c r="NBT77" s="1"/>
      <c r="NBU77" s="1"/>
      <c r="NBV77" s="1"/>
      <c r="NBW77" s="1"/>
      <c r="NBX77" s="1"/>
      <c r="NBY77" s="1"/>
      <c r="NBZ77" s="1"/>
      <c r="NCA77" s="1"/>
      <c r="NCB77" s="1"/>
      <c r="NCC77" s="1"/>
      <c r="NCD77" s="1"/>
      <c r="NCE77" s="1"/>
      <c r="NCF77" s="1"/>
      <c r="NCG77" s="1"/>
      <c r="NCH77" s="1"/>
      <c r="NCI77" s="1"/>
      <c r="NCJ77" s="1"/>
      <c r="NCK77" s="1"/>
      <c r="NCL77" s="1"/>
      <c r="NCM77" s="1"/>
      <c r="NCN77" s="1"/>
      <c r="NCO77" s="1"/>
      <c r="NCP77" s="1"/>
      <c r="NCQ77" s="1"/>
      <c r="NCR77" s="1"/>
      <c r="NCS77" s="1"/>
      <c r="NCT77" s="1"/>
      <c r="NCU77" s="1"/>
      <c r="NCV77" s="1"/>
      <c r="NCW77" s="1"/>
      <c r="NCX77" s="1"/>
      <c r="NCY77" s="1"/>
      <c r="NCZ77" s="1"/>
      <c r="NDA77" s="1"/>
      <c r="NDB77" s="1"/>
      <c r="NDC77" s="1"/>
      <c r="NDD77" s="1"/>
      <c r="NDE77" s="1"/>
      <c r="NDF77" s="1"/>
      <c r="NDG77" s="1"/>
      <c r="NDH77" s="1"/>
      <c r="NDI77" s="1"/>
      <c r="NDJ77" s="1"/>
      <c r="NDK77" s="1"/>
      <c r="NDL77" s="1"/>
      <c r="NDM77" s="1"/>
      <c r="NDN77" s="1"/>
      <c r="NDO77" s="1"/>
      <c r="NDP77" s="1"/>
      <c r="NDQ77" s="1"/>
      <c r="NDR77" s="1"/>
      <c r="NDS77" s="1"/>
      <c r="NDT77" s="1"/>
      <c r="NDU77" s="1"/>
      <c r="NDV77" s="1"/>
      <c r="NDW77" s="1"/>
      <c r="NDX77" s="1"/>
      <c r="NDY77" s="1"/>
      <c r="NDZ77" s="1"/>
      <c r="NEA77" s="1"/>
      <c r="NEB77" s="1"/>
      <c r="NEC77" s="1"/>
      <c r="NED77" s="1"/>
      <c r="NEE77" s="1"/>
      <c r="NEF77" s="1"/>
      <c r="NEG77" s="1"/>
      <c r="NEH77" s="1"/>
      <c r="NEI77" s="1"/>
      <c r="NEJ77" s="1"/>
      <c r="NEK77" s="1"/>
      <c r="NEL77" s="1"/>
      <c r="NEM77" s="1"/>
      <c r="NEN77" s="1"/>
      <c r="NEO77" s="1"/>
      <c r="NEP77" s="1"/>
      <c r="NEQ77" s="1"/>
      <c r="NER77" s="1"/>
      <c r="NES77" s="1"/>
      <c r="NET77" s="1"/>
      <c r="NEU77" s="1"/>
      <c r="NEV77" s="1"/>
      <c r="NEW77" s="1"/>
      <c r="NEX77" s="1"/>
      <c r="NEY77" s="1"/>
      <c r="NEZ77" s="1"/>
      <c r="NFA77" s="1"/>
      <c r="NFB77" s="1"/>
      <c r="NFC77" s="1"/>
      <c r="NFD77" s="1"/>
      <c r="NFE77" s="1"/>
      <c r="NFF77" s="1"/>
      <c r="NFG77" s="1"/>
      <c r="NFH77" s="1"/>
      <c r="NFI77" s="1"/>
      <c r="NFJ77" s="1"/>
      <c r="NFK77" s="1"/>
      <c r="NFL77" s="1"/>
      <c r="NFM77" s="1"/>
      <c r="NFN77" s="1"/>
      <c r="NFO77" s="1"/>
      <c r="NFP77" s="1"/>
      <c r="NFQ77" s="1"/>
      <c r="NFR77" s="1"/>
      <c r="NFS77" s="1"/>
      <c r="NFT77" s="1"/>
      <c r="NFU77" s="1"/>
      <c r="NFV77" s="1"/>
      <c r="NFW77" s="1"/>
      <c r="NFX77" s="1"/>
      <c r="NFY77" s="1"/>
      <c r="NFZ77" s="1"/>
      <c r="NGA77" s="1"/>
      <c r="NGB77" s="1"/>
      <c r="NGC77" s="1"/>
      <c r="NGD77" s="1"/>
      <c r="NGE77" s="1"/>
      <c r="NGF77" s="1"/>
      <c r="NGG77" s="1"/>
      <c r="NGH77" s="1"/>
      <c r="NGI77" s="1"/>
      <c r="NGJ77" s="1"/>
      <c r="NGK77" s="1"/>
      <c r="NGL77" s="1"/>
      <c r="NGM77" s="1"/>
      <c r="NGN77" s="1"/>
      <c r="NGO77" s="1"/>
      <c r="NGP77" s="1"/>
      <c r="NGQ77" s="1"/>
      <c r="NGR77" s="1"/>
      <c r="NGS77" s="1"/>
      <c r="NGT77" s="1"/>
      <c r="NGU77" s="1"/>
      <c r="NGV77" s="1"/>
      <c r="NGW77" s="1"/>
      <c r="NGX77" s="1"/>
      <c r="NGY77" s="1"/>
      <c r="NGZ77" s="1"/>
      <c r="NHA77" s="1"/>
      <c r="NHB77" s="1"/>
      <c r="NHC77" s="1"/>
      <c r="NHD77" s="1"/>
      <c r="NHE77" s="1"/>
      <c r="NHF77" s="1"/>
      <c r="NHG77" s="1"/>
      <c r="NHH77" s="1"/>
      <c r="NHI77" s="1"/>
      <c r="NHJ77" s="1"/>
      <c r="NHK77" s="1"/>
      <c r="NHL77" s="1"/>
      <c r="NHM77" s="1"/>
      <c r="NHN77" s="1"/>
      <c r="NHO77" s="1"/>
      <c r="NHP77" s="1"/>
      <c r="NHQ77" s="1"/>
      <c r="NHR77" s="1"/>
      <c r="NHS77" s="1"/>
      <c r="NHT77" s="1"/>
      <c r="NHU77" s="1"/>
      <c r="NHV77" s="1"/>
      <c r="NHW77" s="1"/>
      <c r="NHX77" s="1"/>
      <c r="NHY77" s="1"/>
      <c r="NHZ77" s="1"/>
      <c r="NIA77" s="1"/>
      <c r="NIB77" s="1"/>
      <c r="NIC77" s="1"/>
      <c r="NID77" s="1"/>
      <c r="NIE77" s="1"/>
      <c r="NIF77" s="1"/>
      <c r="NIG77" s="1"/>
      <c r="NIH77" s="1"/>
      <c r="NII77" s="1"/>
      <c r="NIJ77" s="1"/>
      <c r="NIK77" s="1"/>
      <c r="NIL77" s="1"/>
      <c r="NIM77" s="1"/>
      <c r="NIN77" s="1"/>
      <c r="NIO77" s="1"/>
      <c r="NIP77" s="1"/>
      <c r="NIQ77" s="1"/>
      <c r="NIR77" s="1"/>
      <c r="NIS77" s="1"/>
      <c r="NIT77" s="1"/>
      <c r="NIU77" s="1"/>
      <c r="NIV77" s="1"/>
      <c r="NIW77" s="1"/>
      <c r="NIX77" s="1"/>
      <c r="NIY77" s="1"/>
      <c r="NIZ77" s="1"/>
      <c r="NJA77" s="1"/>
      <c r="NJB77" s="1"/>
      <c r="NJC77" s="1"/>
      <c r="NJD77" s="1"/>
      <c r="NJE77" s="1"/>
      <c r="NJF77" s="1"/>
      <c r="NJG77" s="1"/>
      <c r="NJH77" s="1"/>
      <c r="NJI77" s="1"/>
      <c r="NJJ77" s="1"/>
      <c r="NJK77" s="1"/>
      <c r="NJL77" s="1"/>
      <c r="NJM77" s="1"/>
      <c r="NJN77" s="1"/>
      <c r="NJO77" s="1"/>
      <c r="NJP77" s="1"/>
      <c r="NJQ77" s="1"/>
      <c r="NJR77" s="1"/>
      <c r="NJS77" s="1"/>
      <c r="NJT77" s="1"/>
      <c r="NJU77" s="1"/>
      <c r="NJV77" s="1"/>
      <c r="NJW77" s="1"/>
      <c r="NJX77" s="1"/>
      <c r="NJY77" s="1"/>
      <c r="NJZ77" s="1"/>
      <c r="NKA77" s="1"/>
      <c r="NKB77" s="1"/>
      <c r="NKC77" s="1"/>
      <c r="NKD77" s="1"/>
      <c r="NKE77" s="1"/>
      <c r="NKF77" s="1"/>
      <c r="NKG77" s="1"/>
      <c r="NKH77" s="1"/>
      <c r="NKI77" s="1"/>
      <c r="NKJ77" s="1"/>
      <c r="NKK77" s="1"/>
      <c r="NKL77" s="1"/>
      <c r="NKM77" s="1"/>
      <c r="NKN77" s="1"/>
      <c r="NKO77" s="1"/>
      <c r="NKP77" s="1"/>
      <c r="NKQ77" s="1"/>
      <c r="NKR77" s="1"/>
      <c r="NKS77" s="1"/>
      <c r="NKT77" s="1"/>
      <c r="NKU77" s="1"/>
      <c r="NKV77" s="1"/>
      <c r="NKW77" s="1"/>
      <c r="NKX77" s="1"/>
      <c r="NKY77" s="1"/>
      <c r="NKZ77" s="1"/>
      <c r="NLA77" s="1"/>
      <c r="NLB77" s="1"/>
      <c r="NLC77" s="1"/>
      <c r="NLD77" s="1"/>
      <c r="NLE77" s="1"/>
      <c r="NLF77" s="1"/>
      <c r="NLG77" s="1"/>
      <c r="NLH77" s="1"/>
      <c r="NLI77" s="1"/>
      <c r="NLJ77" s="1"/>
      <c r="NLK77" s="1"/>
      <c r="NLL77" s="1"/>
      <c r="NLM77" s="1"/>
      <c r="NLN77" s="1"/>
      <c r="NLO77" s="1"/>
      <c r="NLP77" s="1"/>
      <c r="NLQ77" s="1"/>
      <c r="NLR77" s="1"/>
      <c r="NLS77" s="1"/>
      <c r="NLT77" s="1"/>
      <c r="NLU77" s="1"/>
      <c r="NLV77" s="1"/>
      <c r="NLW77" s="1"/>
      <c r="NLX77" s="1"/>
      <c r="NLY77" s="1"/>
      <c r="NLZ77" s="1"/>
      <c r="NMA77" s="1"/>
      <c r="NMB77" s="1"/>
      <c r="NMC77" s="1"/>
      <c r="NMD77" s="1"/>
      <c r="NME77" s="1"/>
      <c r="NMF77" s="1"/>
      <c r="NMG77" s="1"/>
      <c r="NMH77" s="1"/>
      <c r="NMI77" s="1"/>
      <c r="NMJ77" s="1"/>
      <c r="NMK77" s="1"/>
      <c r="NML77" s="1"/>
      <c r="NMM77" s="1"/>
      <c r="NMN77" s="1"/>
      <c r="NMO77" s="1"/>
      <c r="NMP77" s="1"/>
      <c r="NMQ77" s="1"/>
      <c r="NMR77" s="1"/>
      <c r="NMS77" s="1"/>
      <c r="NMT77" s="1"/>
      <c r="NMU77" s="1"/>
      <c r="NMV77" s="1"/>
      <c r="NMW77" s="1"/>
      <c r="NMX77" s="1"/>
      <c r="NMY77" s="1"/>
      <c r="NMZ77" s="1"/>
      <c r="NNA77" s="1"/>
      <c r="NNB77" s="1"/>
      <c r="NNC77" s="1"/>
      <c r="NND77" s="1"/>
      <c r="NNE77" s="1"/>
      <c r="NNF77" s="1"/>
      <c r="NNG77" s="1"/>
      <c r="NNH77" s="1"/>
      <c r="NNI77" s="1"/>
      <c r="NNJ77" s="1"/>
      <c r="NNK77" s="1"/>
      <c r="NNL77" s="1"/>
      <c r="NNM77" s="1"/>
      <c r="NNN77" s="1"/>
      <c r="NNO77" s="1"/>
      <c r="NNP77" s="1"/>
      <c r="NNQ77" s="1"/>
      <c r="NNR77" s="1"/>
      <c r="NNS77" s="1"/>
      <c r="NNT77" s="1"/>
      <c r="NNU77" s="1"/>
      <c r="NNV77" s="1"/>
      <c r="NNW77" s="1"/>
      <c r="NNX77" s="1"/>
      <c r="NNY77" s="1"/>
      <c r="NNZ77" s="1"/>
      <c r="NOA77" s="1"/>
      <c r="NOB77" s="1"/>
      <c r="NOC77" s="1"/>
      <c r="NOD77" s="1"/>
      <c r="NOE77" s="1"/>
      <c r="NOF77" s="1"/>
      <c r="NOG77" s="1"/>
      <c r="NOH77" s="1"/>
      <c r="NOI77" s="1"/>
      <c r="NOJ77" s="1"/>
      <c r="NOK77" s="1"/>
      <c r="NOL77" s="1"/>
      <c r="NOM77" s="1"/>
      <c r="NON77" s="1"/>
      <c r="NOO77" s="1"/>
      <c r="NOP77" s="1"/>
      <c r="NOQ77" s="1"/>
      <c r="NOR77" s="1"/>
      <c r="NOS77" s="1"/>
      <c r="NOT77" s="1"/>
      <c r="NOU77" s="1"/>
      <c r="NOV77" s="1"/>
      <c r="NOW77" s="1"/>
      <c r="NOX77" s="1"/>
      <c r="NOY77" s="1"/>
      <c r="NOZ77" s="1"/>
      <c r="NPA77" s="1"/>
      <c r="NPB77" s="1"/>
      <c r="NPC77" s="1"/>
      <c r="NPD77" s="1"/>
      <c r="NPE77" s="1"/>
      <c r="NPF77" s="1"/>
      <c r="NPG77" s="1"/>
      <c r="NPH77" s="1"/>
      <c r="NPI77" s="1"/>
      <c r="NPJ77" s="1"/>
      <c r="NPK77" s="1"/>
      <c r="NPL77" s="1"/>
      <c r="NPM77" s="1"/>
      <c r="NPN77" s="1"/>
      <c r="NPO77" s="1"/>
      <c r="NPP77" s="1"/>
      <c r="NPQ77" s="1"/>
      <c r="NPR77" s="1"/>
      <c r="NPS77" s="1"/>
      <c r="NPT77" s="1"/>
      <c r="NPU77" s="1"/>
      <c r="NPV77" s="1"/>
      <c r="NPW77" s="1"/>
      <c r="NPX77" s="1"/>
      <c r="NPY77" s="1"/>
      <c r="NPZ77" s="1"/>
      <c r="NQA77" s="1"/>
      <c r="NQB77" s="1"/>
      <c r="NQC77" s="1"/>
      <c r="NQD77" s="1"/>
      <c r="NQE77" s="1"/>
      <c r="NQF77" s="1"/>
      <c r="NQG77" s="1"/>
      <c r="NQH77" s="1"/>
      <c r="NQI77" s="1"/>
      <c r="NQJ77" s="1"/>
      <c r="NQK77" s="1"/>
      <c r="NQL77" s="1"/>
      <c r="NQM77" s="1"/>
      <c r="NQN77" s="1"/>
      <c r="NQO77" s="1"/>
      <c r="NQP77" s="1"/>
      <c r="NQQ77" s="1"/>
      <c r="NQR77" s="1"/>
      <c r="NQS77" s="1"/>
      <c r="NQT77" s="1"/>
      <c r="NQU77" s="1"/>
      <c r="NQV77" s="1"/>
      <c r="NQW77" s="1"/>
      <c r="NQX77" s="1"/>
      <c r="NQY77" s="1"/>
      <c r="NQZ77" s="1"/>
      <c r="NRA77" s="1"/>
      <c r="NRB77" s="1"/>
      <c r="NRC77" s="1"/>
      <c r="NRD77" s="1"/>
      <c r="NRE77" s="1"/>
      <c r="NRF77" s="1"/>
      <c r="NRG77" s="1"/>
      <c r="NRH77" s="1"/>
      <c r="NRI77" s="1"/>
      <c r="NRJ77" s="1"/>
      <c r="NRK77" s="1"/>
      <c r="NRL77" s="1"/>
      <c r="NRM77" s="1"/>
      <c r="NRN77" s="1"/>
      <c r="NRO77" s="1"/>
      <c r="NRP77" s="1"/>
      <c r="NRQ77" s="1"/>
      <c r="NRR77" s="1"/>
      <c r="NRS77" s="1"/>
      <c r="NRT77" s="1"/>
      <c r="NRU77" s="1"/>
      <c r="NRV77" s="1"/>
      <c r="NRW77" s="1"/>
      <c r="NRX77" s="1"/>
      <c r="NRY77" s="1"/>
      <c r="NRZ77" s="1"/>
      <c r="NSA77" s="1"/>
      <c r="NSB77" s="1"/>
      <c r="NSC77" s="1"/>
      <c r="NSD77" s="1"/>
      <c r="NSE77" s="1"/>
      <c r="NSF77" s="1"/>
      <c r="NSG77" s="1"/>
      <c r="NSH77" s="1"/>
      <c r="NSI77" s="1"/>
      <c r="NSJ77" s="1"/>
      <c r="NSK77" s="1"/>
      <c r="NSL77" s="1"/>
      <c r="NSM77" s="1"/>
      <c r="NSN77" s="1"/>
      <c r="NSO77" s="1"/>
      <c r="NSP77" s="1"/>
      <c r="NSQ77" s="1"/>
      <c r="NSR77" s="1"/>
      <c r="NSS77" s="1"/>
      <c r="NST77" s="1"/>
      <c r="NSU77" s="1"/>
      <c r="NSV77" s="1"/>
      <c r="NSW77" s="1"/>
      <c r="NSX77" s="1"/>
      <c r="NSY77" s="1"/>
      <c r="NSZ77" s="1"/>
      <c r="NTA77" s="1"/>
      <c r="NTB77" s="1"/>
      <c r="NTC77" s="1"/>
      <c r="NTD77" s="1"/>
      <c r="NTE77" s="1"/>
      <c r="NTF77" s="1"/>
      <c r="NTG77" s="1"/>
      <c r="NTH77" s="1"/>
      <c r="NTI77" s="1"/>
      <c r="NTJ77" s="1"/>
      <c r="NTK77" s="1"/>
      <c r="NTL77" s="1"/>
      <c r="NTM77" s="1"/>
      <c r="NTN77" s="1"/>
      <c r="NTO77" s="1"/>
      <c r="NTP77" s="1"/>
      <c r="NTQ77" s="1"/>
      <c r="NTR77" s="1"/>
      <c r="NTS77" s="1"/>
      <c r="NTT77" s="1"/>
      <c r="NTU77" s="1"/>
      <c r="NTV77" s="1"/>
      <c r="NTW77" s="1"/>
      <c r="NTX77" s="1"/>
      <c r="NTY77" s="1"/>
      <c r="NTZ77" s="1"/>
      <c r="NUA77" s="1"/>
      <c r="NUB77" s="1"/>
      <c r="NUC77" s="1"/>
      <c r="NUD77" s="1"/>
      <c r="NUE77" s="1"/>
      <c r="NUF77" s="1"/>
      <c r="NUG77" s="1"/>
      <c r="NUH77" s="1"/>
      <c r="NUI77" s="1"/>
      <c r="NUJ77" s="1"/>
      <c r="NUK77" s="1"/>
      <c r="NUL77" s="1"/>
      <c r="NUM77" s="1"/>
      <c r="NUN77" s="1"/>
      <c r="NUO77" s="1"/>
      <c r="NUP77" s="1"/>
      <c r="NUQ77" s="1"/>
      <c r="NUR77" s="1"/>
      <c r="NUS77" s="1"/>
      <c r="NUT77" s="1"/>
      <c r="NUU77" s="1"/>
      <c r="NUV77" s="1"/>
      <c r="NUW77" s="1"/>
      <c r="NUX77" s="1"/>
      <c r="NUY77" s="1"/>
      <c r="NUZ77" s="1"/>
      <c r="NVA77" s="1"/>
      <c r="NVB77" s="1"/>
      <c r="NVC77" s="1"/>
      <c r="NVD77" s="1"/>
      <c r="NVE77" s="1"/>
      <c r="NVF77" s="1"/>
      <c r="NVG77" s="1"/>
      <c r="NVH77" s="1"/>
      <c r="NVI77" s="1"/>
      <c r="NVJ77" s="1"/>
      <c r="NVK77" s="1"/>
      <c r="NVL77" s="1"/>
      <c r="NVM77" s="1"/>
      <c r="NVN77" s="1"/>
      <c r="NVO77" s="1"/>
      <c r="NVP77" s="1"/>
      <c r="NVQ77" s="1"/>
      <c r="NVR77" s="1"/>
      <c r="NVS77" s="1"/>
      <c r="NVT77" s="1"/>
      <c r="NVU77" s="1"/>
      <c r="NVV77" s="1"/>
      <c r="NVW77" s="1"/>
      <c r="NVX77" s="1"/>
      <c r="NVY77" s="1"/>
      <c r="NVZ77" s="1"/>
      <c r="NWA77" s="1"/>
      <c r="NWB77" s="1"/>
      <c r="NWC77" s="1"/>
      <c r="NWD77" s="1"/>
      <c r="NWE77" s="1"/>
      <c r="NWF77" s="1"/>
      <c r="NWG77" s="1"/>
      <c r="NWH77" s="1"/>
      <c r="NWI77" s="1"/>
      <c r="NWJ77" s="1"/>
      <c r="NWK77" s="1"/>
      <c r="NWL77" s="1"/>
      <c r="NWM77" s="1"/>
      <c r="NWN77" s="1"/>
      <c r="NWO77" s="1"/>
      <c r="NWP77" s="1"/>
      <c r="NWQ77" s="1"/>
      <c r="NWR77" s="1"/>
      <c r="NWS77" s="1"/>
      <c r="NWT77" s="1"/>
      <c r="NWU77" s="1"/>
      <c r="NWV77" s="1"/>
      <c r="NWW77" s="1"/>
      <c r="NWX77" s="1"/>
      <c r="NWY77" s="1"/>
      <c r="NWZ77" s="1"/>
      <c r="NXA77" s="1"/>
      <c r="NXB77" s="1"/>
      <c r="NXC77" s="1"/>
      <c r="NXD77" s="1"/>
      <c r="NXE77" s="1"/>
      <c r="NXF77" s="1"/>
      <c r="NXG77" s="1"/>
      <c r="NXH77" s="1"/>
      <c r="NXI77" s="1"/>
      <c r="NXJ77" s="1"/>
      <c r="NXK77" s="1"/>
      <c r="NXL77" s="1"/>
      <c r="NXM77" s="1"/>
      <c r="NXN77" s="1"/>
      <c r="NXO77" s="1"/>
      <c r="NXP77" s="1"/>
      <c r="NXQ77" s="1"/>
      <c r="NXR77" s="1"/>
      <c r="NXS77" s="1"/>
      <c r="NXT77" s="1"/>
      <c r="NXU77" s="1"/>
      <c r="NXV77" s="1"/>
      <c r="NXW77" s="1"/>
      <c r="NXX77" s="1"/>
      <c r="NXY77" s="1"/>
      <c r="NXZ77" s="1"/>
      <c r="NYA77" s="1"/>
      <c r="NYB77" s="1"/>
      <c r="NYC77" s="1"/>
      <c r="NYD77" s="1"/>
      <c r="NYE77" s="1"/>
      <c r="NYF77" s="1"/>
      <c r="NYG77" s="1"/>
      <c r="NYH77" s="1"/>
      <c r="NYI77" s="1"/>
      <c r="NYJ77" s="1"/>
      <c r="NYK77" s="1"/>
      <c r="NYL77" s="1"/>
      <c r="NYM77" s="1"/>
      <c r="NYN77" s="1"/>
      <c r="NYO77" s="1"/>
      <c r="NYP77" s="1"/>
      <c r="NYQ77" s="1"/>
      <c r="NYR77" s="1"/>
      <c r="NYS77" s="1"/>
      <c r="NYT77" s="1"/>
      <c r="NYU77" s="1"/>
      <c r="NYV77" s="1"/>
      <c r="NYW77" s="1"/>
      <c r="NYX77" s="1"/>
      <c r="NYY77" s="1"/>
      <c r="NYZ77" s="1"/>
      <c r="NZA77" s="1"/>
      <c r="NZB77" s="1"/>
      <c r="NZC77" s="1"/>
      <c r="NZD77" s="1"/>
      <c r="NZE77" s="1"/>
      <c r="NZF77" s="1"/>
      <c r="NZG77" s="1"/>
      <c r="NZH77" s="1"/>
      <c r="NZI77" s="1"/>
      <c r="NZJ77" s="1"/>
      <c r="NZK77" s="1"/>
      <c r="NZL77" s="1"/>
      <c r="NZM77" s="1"/>
      <c r="NZN77" s="1"/>
      <c r="NZO77" s="1"/>
      <c r="NZP77" s="1"/>
      <c r="NZQ77" s="1"/>
      <c r="NZR77" s="1"/>
      <c r="NZS77" s="1"/>
      <c r="NZT77" s="1"/>
      <c r="NZU77" s="1"/>
      <c r="NZV77" s="1"/>
      <c r="NZW77" s="1"/>
      <c r="NZX77" s="1"/>
      <c r="NZY77" s="1"/>
      <c r="NZZ77" s="1"/>
      <c r="OAA77" s="1"/>
      <c r="OAB77" s="1"/>
      <c r="OAC77" s="1"/>
      <c r="OAD77" s="1"/>
      <c r="OAE77" s="1"/>
      <c r="OAF77" s="1"/>
      <c r="OAG77" s="1"/>
      <c r="OAH77" s="1"/>
      <c r="OAI77" s="1"/>
      <c r="OAJ77" s="1"/>
      <c r="OAK77" s="1"/>
      <c r="OAL77" s="1"/>
      <c r="OAM77" s="1"/>
      <c r="OAN77" s="1"/>
      <c r="OAO77" s="1"/>
      <c r="OAP77" s="1"/>
      <c r="OAQ77" s="1"/>
      <c r="OAR77" s="1"/>
      <c r="OAS77" s="1"/>
      <c r="OAT77" s="1"/>
      <c r="OAU77" s="1"/>
      <c r="OAV77" s="1"/>
      <c r="OAW77" s="1"/>
      <c r="OAX77" s="1"/>
      <c r="OAY77" s="1"/>
      <c r="OAZ77" s="1"/>
      <c r="OBA77" s="1"/>
      <c r="OBB77" s="1"/>
      <c r="OBC77" s="1"/>
      <c r="OBD77" s="1"/>
      <c r="OBE77" s="1"/>
      <c r="OBF77" s="1"/>
      <c r="OBG77" s="1"/>
      <c r="OBH77" s="1"/>
      <c r="OBI77" s="1"/>
      <c r="OBJ77" s="1"/>
      <c r="OBK77" s="1"/>
      <c r="OBL77" s="1"/>
      <c r="OBM77" s="1"/>
      <c r="OBN77" s="1"/>
      <c r="OBO77" s="1"/>
      <c r="OBP77" s="1"/>
      <c r="OBQ77" s="1"/>
      <c r="OBR77" s="1"/>
      <c r="OBS77" s="1"/>
      <c r="OBT77" s="1"/>
      <c r="OBU77" s="1"/>
      <c r="OBV77" s="1"/>
      <c r="OBW77" s="1"/>
      <c r="OBX77" s="1"/>
      <c r="OBY77" s="1"/>
      <c r="OBZ77" s="1"/>
      <c r="OCA77" s="1"/>
      <c r="OCB77" s="1"/>
      <c r="OCC77" s="1"/>
      <c r="OCD77" s="1"/>
      <c r="OCE77" s="1"/>
      <c r="OCF77" s="1"/>
      <c r="OCG77" s="1"/>
      <c r="OCH77" s="1"/>
      <c r="OCI77" s="1"/>
      <c r="OCJ77" s="1"/>
      <c r="OCK77" s="1"/>
      <c r="OCL77" s="1"/>
      <c r="OCM77" s="1"/>
      <c r="OCN77" s="1"/>
      <c r="OCO77" s="1"/>
      <c r="OCP77" s="1"/>
      <c r="OCQ77" s="1"/>
      <c r="OCR77" s="1"/>
      <c r="OCS77" s="1"/>
      <c r="OCT77" s="1"/>
      <c r="OCU77" s="1"/>
      <c r="OCV77" s="1"/>
      <c r="OCW77" s="1"/>
      <c r="OCX77" s="1"/>
      <c r="OCY77" s="1"/>
      <c r="OCZ77" s="1"/>
      <c r="ODA77" s="1"/>
      <c r="ODB77" s="1"/>
      <c r="ODC77" s="1"/>
      <c r="ODD77" s="1"/>
      <c r="ODE77" s="1"/>
      <c r="ODF77" s="1"/>
      <c r="ODG77" s="1"/>
      <c r="ODH77" s="1"/>
      <c r="ODI77" s="1"/>
      <c r="ODJ77" s="1"/>
      <c r="ODK77" s="1"/>
      <c r="ODL77" s="1"/>
      <c r="ODM77" s="1"/>
      <c r="ODN77" s="1"/>
      <c r="ODO77" s="1"/>
      <c r="ODP77" s="1"/>
      <c r="ODQ77" s="1"/>
      <c r="ODR77" s="1"/>
      <c r="ODS77" s="1"/>
      <c r="ODT77" s="1"/>
      <c r="ODU77" s="1"/>
      <c r="ODV77" s="1"/>
      <c r="ODW77" s="1"/>
      <c r="ODX77" s="1"/>
      <c r="ODY77" s="1"/>
      <c r="ODZ77" s="1"/>
      <c r="OEA77" s="1"/>
      <c r="OEB77" s="1"/>
      <c r="OEC77" s="1"/>
      <c r="OED77" s="1"/>
      <c r="OEE77" s="1"/>
      <c r="OEF77" s="1"/>
      <c r="OEG77" s="1"/>
      <c r="OEH77" s="1"/>
      <c r="OEI77" s="1"/>
      <c r="OEJ77" s="1"/>
      <c r="OEK77" s="1"/>
      <c r="OEL77" s="1"/>
      <c r="OEM77" s="1"/>
      <c r="OEN77" s="1"/>
      <c r="OEO77" s="1"/>
      <c r="OEP77" s="1"/>
      <c r="OEQ77" s="1"/>
      <c r="OER77" s="1"/>
      <c r="OES77" s="1"/>
      <c r="OET77" s="1"/>
      <c r="OEU77" s="1"/>
      <c r="OEV77" s="1"/>
      <c r="OEW77" s="1"/>
      <c r="OEX77" s="1"/>
      <c r="OEY77" s="1"/>
      <c r="OEZ77" s="1"/>
      <c r="OFA77" s="1"/>
      <c r="OFB77" s="1"/>
      <c r="OFC77" s="1"/>
      <c r="OFD77" s="1"/>
      <c r="OFE77" s="1"/>
      <c r="OFF77" s="1"/>
      <c r="OFG77" s="1"/>
      <c r="OFH77" s="1"/>
      <c r="OFI77" s="1"/>
      <c r="OFJ77" s="1"/>
      <c r="OFK77" s="1"/>
      <c r="OFL77" s="1"/>
      <c r="OFM77" s="1"/>
      <c r="OFN77" s="1"/>
      <c r="OFO77" s="1"/>
      <c r="OFP77" s="1"/>
      <c r="OFQ77" s="1"/>
      <c r="OFR77" s="1"/>
      <c r="OFS77" s="1"/>
      <c r="OFT77" s="1"/>
      <c r="OFU77" s="1"/>
      <c r="OFV77" s="1"/>
      <c r="OFW77" s="1"/>
      <c r="OFX77" s="1"/>
      <c r="OFY77" s="1"/>
      <c r="OFZ77" s="1"/>
      <c r="OGA77" s="1"/>
      <c r="OGB77" s="1"/>
      <c r="OGC77" s="1"/>
      <c r="OGD77" s="1"/>
      <c r="OGE77" s="1"/>
      <c r="OGF77" s="1"/>
      <c r="OGG77" s="1"/>
      <c r="OGH77" s="1"/>
      <c r="OGI77" s="1"/>
      <c r="OGJ77" s="1"/>
      <c r="OGK77" s="1"/>
      <c r="OGL77" s="1"/>
      <c r="OGM77" s="1"/>
      <c r="OGN77" s="1"/>
      <c r="OGO77" s="1"/>
      <c r="OGP77" s="1"/>
      <c r="OGQ77" s="1"/>
      <c r="OGR77" s="1"/>
      <c r="OGS77" s="1"/>
      <c r="OGT77" s="1"/>
      <c r="OGU77" s="1"/>
      <c r="OGV77" s="1"/>
      <c r="OGW77" s="1"/>
      <c r="OGX77" s="1"/>
      <c r="OGY77" s="1"/>
      <c r="OGZ77" s="1"/>
      <c r="OHA77" s="1"/>
      <c r="OHB77" s="1"/>
      <c r="OHC77" s="1"/>
      <c r="OHD77" s="1"/>
      <c r="OHE77" s="1"/>
      <c r="OHF77" s="1"/>
      <c r="OHG77" s="1"/>
      <c r="OHH77" s="1"/>
      <c r="OHI77" s="1"/>
      <c r="OHJ77" s="1"/>
      <c r="OHK77" s="1"/>
      <c r="OHL77" s="1"/>
      <c r="OHM77" s="1"/>
      <c r="OHN77" s="1"/>
      <c r="OHO77" s="1"/>
      <c r="OHP77" s="1"/>
      <c r="OHQ77" s="1"/>
      <c r="OHR77" s="1"/>
      <c r="OHS77" s="1"/>
      <c r="OHT77" s="1"/>
      <c r="OHU77" s="1"/>
      <c r="OHV77" s="1"/>
      <c r="OHW77" s="1"/>
      <c r="OHX77" s="1"/>
      <c r="OHY77" s="1"/>
      <c r="OHZ77" s="1"/>
      <c r="OIA77" s="1"/>
      <c r="OIB77" s="1"/>
      <c r="OIC77" s="1"/>
      <c r="OID77" s="1"/>
      <c r="OIE77" s="1"/>
      <c r="OIF77" s="1"/>
      <c r="OIG77" s="1"/>
      <c r="OIH77" s="1"/>
      <c r="OII77" s="1"/>
      <c r="OIJ77" s="1"/>
      <c r="OIK77" s="1"/>
      <c r="OIL77" s="1"/>
      <c r="OIM77" s="1"/>
      <c r="OIN77" s="1"/>
      <c r="OIO77" s="1"/>
      <c r="OIP77" s="1"/>
      <c r="OIQ77" s="1"/>
      <c r="OIR77" s="1"/>
      <c r="OIS77" s="1"/>
      <c r="OIT77" s="1"/>
      <c r="OIU77" s="1"/>
      <c r="OIV77" s="1"/>
      <c r="OIW77" s="1"/>
      <c r="OIX77" s="1"/>
      <c r="OIY77" s="1"/>
      <c r="OIZ77" s="1"/>
      <c r="OJA77" s="1"/>
      <c r="OJB77" s="1"/>
      <c r="OJC77" s="1"/>
      <c r="OJD77" s="1"/>
      <c r="OJE77" s="1"/>
      <c r="OJF77" s="1"/>
      <c r="OJG77" s="1"/>
      <c r="OJH77" s="1"/>
      <c r="OJI77" s="1"/>
      <c r="OJJ77" s="1"/>
      <c r="OJK77" s="1"/>
      <c r="OJL77" s="1"/>
      <c r="OJM77" s="1"/>
      <c r="OJN77" s="1"/>
      <c r="OJO77" s="1"/>
      <c r="OJP77" s="1"/>
      <c r="OJQ77" s="1"/>
      <c r="OJR77" s="1"/>
      <c r="OJS77" s="1"/>
      <c r="OJT77" s="1"/>
      <c r="OJU77" s="1"/>
      <c r="OJV77" s="1"/>
      <c r="OJW77" s="1"/>
      <c r="OJX77" s="1"/>
      <c r="OJY77" s="1"/>
      <c r="OJZ77" s="1"/>
      <c r="OKA77" s="1"/>
      <c r="OKB77" s="1"/>
      <c r="OKC77" s="1"/>
      <c r="OKD77" s="1"/>
      <c r="OKE77" s="1"/>
      <c r="OKF77" s="1"/>
      <c r="OKG77" s="1"/>
      <c r="OKH77" s="1"/>
      <c r="OKI77" s="1"/>
      <c r="OKJ77" s="1"/>
      <c r="OKK77" s="1"/>
      <c r="OKL77" s="1"/>
      <c r="OKM77" s="1"/>
      <c r="OKN77" s="1"/>
      <c r="OKO77" s="1"/>
      <c r="OKP77" s="1"/>
      <c r="OKQ77" s="1"/>
      <c r="OKR77" s="1"/>
      <c r="OKS77" s="1"/>
      <c r="OKT77" s="1"/>
      <c r="OKU77" s="1"/>
      <c r="OKV77" s="1"/>
      <c r="OKW77" s="1"/>
      <c r="OKX77" s="1"/>
      <c r="OKY77" s="1"/>
      <c r="OKZ77" s="1"/>
      <c r="OLA77" s="1"/>
      <c r="OLB77" s="1"/>
      <c r="OLC77" s="1"/>
      <c r="OLD77" s="1"/>
      <c r="OLE77" s="1"/>
      <c r="OLF77" s="1"/>
      <c r="OLG77" s="1"/>
      <c r="OLH77" s="1"/>
      <c r="OLI77" s="1"/>
      <c r="OLJ77" s="1"/>
      <c r="OLK77" s="1"/>
      <c r="OLL77" s="1"/>
      <c r="OLM77" s="1"/>
      <c r="OLN77" s="1"/>
      <c r="OLO77" s="1"/>
      <c r="OLP77" s="1"/>
      <c r="OLQ77" s="1"/>
      <c r="OLR77" s="1"/>
      <c r="OLS77" s="1"/>
      <c r="OLT77" s="1"/>
      <c r="OLU77" s="1"/>
      <c r="OLV77" s="1"/>
      <c r="OLW77" s="1"/>
      <c r="OLX77" s="1"/>
      <c r="OLY77" s="1"/>
      <c r="OLZ77" s="1"/>
      <c r="OMA77" s="1"/>
      <c r="OMB77" s="1"/>
      <c r="OMC77" s="1"/>
      <c r="OMD77" s="1"/>
      <c r="OME77" s="1"/>
      <c r="OMF77" s="1"/>
      <c r="OMG77" s="1"/>
      <c r="OMH77" s="1"/>
      <c r="OMI77" s="1"/>
      <c r="OMJ77" s="1"/>
      <c r="OMK77" s="1"/>
      <c r="OML77" s="1"/>
      <c r="OMM77" s="1"/>
      <c r="OMN77" s="1"/>
      <c r="OMO77" s="1"/>
      <c r="OMP77" s="1"/>
      <c r="OMQ77" s="1"/>
      <c r="OMR77" s="1"/>
      <c r="OMS77" s="1"/>
      <c r="OMT77" s="1"/>
      <c r="OMU77" s="1"/>
      <c r="OMV77" s="1"/>
      <c r="OMW77" s="1"/>
      <c r="OMX77" s="1"/>
      <c r="OMY77" s="1"/>
      <c r="OMZ77" s="1"/>
      <c r="ONA77" s="1"/>
      <c r="ONB77" s="1"/>
      <c r="ONC77" s="1"/>
      <c r="OND77" s="1"/>
      <c r="ONE77" s="1"/>
      <c r="ONF77" s="1"/>
      <c r="ONG77" s="1"/>
      <c r="ONH77" s="1"/>
      <c r="ONI77" s="1"/>
      <c r="ONJ77" s="1"/>
      <c r="ONK77" s="1"/>
      <c r="ONL77" s="1"/>
      <c r="ONM77" s="1"/>
      <c r="ONN77" s="1"/>
      <c r="ONO77" s="1"/>
      <c r="ONP77" s="1"/>
      <c r="ONQ77" s="1"/>
      <c r="ONR77" s="1"/>
      <c r="ONS77" s="1"/>
      <c r="ONT77" s="1"/>
      <c r="ONU77" s="1"/>
      <c r="ONV77" s="1"/>
      <c r="ONW77" s="1"/>
      <c r="ONX77" s="1"/>
      <c r="ONY77" s="1"/>
      <c r="ONZ77" s="1"/>
      <c r="OOA77" s="1"/>
      <c r="OOB77" s="1"/>
      <c r="OOC77" s="1"/>
      <c r="OOD77" s="1"/>
      <c r="OOE77" s="1"/>
      <c r="OOF77" s="1"/>
      <c r="OOG77" s="1"/>
      <c r="OOH77" s="1"/>
      <c r="OOI77" s="1"/>
      <c r="OOJ77" s="1"/>
      <c r="OOK77" s="1"/>
      <c r="OOL77" s="1"/>
      <c r="OOM77" s="1"/>
      <c r="OON77" s="1"/>
      <c r="OOO77" s="1"/>
      <c r="OOP77" s="1"/>
      <c r="OOQ77" s="1"/>
      <c r="OOR77" s="1"/>
      <c r="OOS77" s="1"/>
      <c r="OOT77" s="1"/>
      <c r="OOU77" s="1"/>
      <c r="OOV77" s="1"/>
      <c r="OOW77" s="1"/>
      <c r="OOX77" s="1"/>
      <c r="OOY77" s="1"/>
      <c r="OOZ77" s="1"/>
      <c r="OPA77" s="1"/>
      <c r="OPB77" s="1"/>
      <c r="OPC77" s="1"/>
      <c r="OPD77" s="1"/>
      <c r="OPE77" s="1"/>
      <c r="OPF77" s="1"/>
      <c r="OPG77" s="1"/>
      <c r="OPH77" s="1"/>
      <c r="OPI77" s="1"/>
      <c r="OPJ77" s="1"/>
      <c r="OPK77" s="1"/>
      <c r="OPL77" s="1"/>
      <c r="OPM77" s="1"/>
      <c r="OPN77" s="1"/>
      <c r="OPO77" s="1"/>
      <c r="OPP77" s="1"/>
      <c r="OPQ77" s="1"/>
      <c r="OPR77" s="1"/>
      <c r="OPS77" s="1"/>
      <c r="OPT77" s="1"/>
      <c r="OPU77" s="1"/>
      <c r="OPV77" s="1"/>
      <c r="OPW77" s="1"/>
      <c r="OPX77" s="1"/>
      <c r="OPY77" s="1"/>
      <c r="OPZ77" s="1"/>
      <c r="OQA77" s="1"/>
      <c r="OQB77" s="1"/>
      <c r="OQC77" s="1"/>
      <c r="OQD77" s="1"/>
      <c r="OQE77" s="1"/>
      <c r="OQF77" s="1"/>
      <c r="OQG77" s="1"/>
      <c r="OQH77" s="1"/>
      <c r="OQI77" s="1"/>
      <c r="OQJ77" s="1"/>
      <c r="OQK77" s="1"/>
      <c r="OQL77" s="1"/>
      <c r="OQM77" s="1"/>
      <c r="OQN77" s="1"/>
      <c r="OQO77" s="1"/>
      <c r="OQP77" s="1"/>
      <c r="OQQ77" s="1"/>
      <c r="OQR77" s="1"/>
      <c r="OQS77" s="1"/>
      <c r="OQT77" s="1"/>
      <c r="OQU77" s="1"/>
      <c r="OQV77" s="1"/>
      <c r="OQW77" s="1"/>
      <c r="OQX77" s="1"/>
      <c r="OQY77" s="1"/>
      <c r="OQZ77" s="1"/>
      <c r="ORA77" s="1"/>
      <c r="ORB77" s="1"/>
      <c r="ORC77" s="1"/>
      <c r="ORD77" s="1"/>
      <c r="ORE77" s="1"/>
      <c r="ORF77" s="1"/>
      <c r="ORG77" s="1"/>
      <c r="ORH77" s="1"/>
      <c r="ORI77" s="1"/>
      <c r="ORJ77" s="1"/>
      <c r="ORK77" s="1"/>
      <c r="ORL77" s="1"/>
      <c r="ORM77" s="1"/>
      <c r="ORN77" s="1"/>
      <c r="ORO77" s="1"/>
      <c r="ORP77" s="1"/>
      <c r="ORQ77" s="1"/>
      <c r="ORR77" s="1"/>
      <c r="ORS77" s="1"/>
      <c r="ORT77" s="1"/>
      <c r="ORU77" s="1"/>
      <c r="ORV77" s="1"/>
      <c r="ORW77" s="1"/>
      <c r="ORX77" s="1"/>
      <c r="ORY77" s="1"/>
      <c r="ORZ77" s="1"/>
      <c r="OSA77" s="1"/>
      <c r="OSB77" s="1"/>
      <c r="OSC77" s="1"/>
      <c r="OSD77" s="1"/>
      <c r="OSE77" s="1"/>
      <c r="OSF77" s="1"/>
      <c r="OSG77" s="1"/>
      <c r="OSH77" s="1"/>
      <c r="OSI77" s="1"/>
      <c r="OSJ77" s="1"/>
      <c r="OSK77" s="1"/>
      <c r="OSL77" s="1"/>
      <c r="OSM77" s="1"/>
      <c r="OSN77" s="1"/>
      <c r="OSO77" s="1"/>
      <c r="OSP77" s="1"/>
      <c r="OSQ77" s="1"/>
      <c r="OSR77" s="1"/>
      <c r="OSS77" s="1"/>
      <c r="OST77" s="1"/>
      <c r="OSU77" s="1"/>
      <c r="OSV77" s="1"/>
      <c r="OSW77" s="1"/>
      <c r="OSX77" s="1"/>
      <c r="OSY77" s="1"/>
      <c r="OSZ77" s="1"/>
      <c r="OTA77" s="1"/>
      <c r="OTB77" s="1"/>
      <c r="OTC77" s="1"/>
      <c r="OTD77" s="1"/>
      <c r="OTE77" s="1"/>
      <c r="OTF77" s="1"/>
      <c r="OTG77" s="1"/>
      <c r="OTH77" s="1"/>
      <c r="OTI77" s="1"/>
      <c r="OTJ77" s="1"/>
      <c r="OTK77" s="1"/>
      <c r="OTL77" s="1"/>
      <c r="OTM77" s="1"/>
      <c r="OTN77" s="1"/>
      <c r="OTO77" s="1"/>
      <c r="OTP77" s="1"/>
      <c r="OTQ77" s="1"/>
      <c r="OTR77" s="1"/>
      <c r="OTS77" s="1"/>
      <c r="OTT77" s="1"/>
      <c r="OTU77" s="1"/>
      <c r="OTV77" s="1"/>
      <c r="OTW77" s="1"/>
      <c r="OTX77" s="1"/>
      <c r="OTY77" s="1"/>
      <c r="OTZ77" s="1"/>
      <c r="OUA77" s="1"/>
      <c r="OUB77" s="1"/>
      <c r="OUC77" s="1"/>
      <c r="OUD77" s="1"/>
      <c r="OUE77" s="1"/>
      <c r="OUF77" s="1"/>
      <c r="OUG77" s="1"/>
      <c r="OUH77" s="1"/>
      <c r="OUI77" s="1"/>
      <c r="OUJ77" s="1"/>
      <c r="OUK77" s="1"/>
      <c r="OUL77" s="1"/>
      <c r="OUM77" s="1"/>
      <c r="OUN77" s="1"/>
      <c r="OUO77" s="1"/>
      <c r="OUP77" s="1"/>
      <c r="OUQ77" s="1"/>
      <c r="OUR77" s="1"/>
      <c r="OUS77" s="1"/>
      <c r="OUT77" s="1"/>
      <c r="OUU77" s="1"/>
      <c r="OUV77" s="1"/>
      <c r="OUW77" s="1"/>
      <c r="OUX77" s="1"/>
      <c r="OUY77" s="1"/>
      <c r="OUZ77" s="1"/>
      <c r="OVA77" s="1"/>
      <c r="OVB77" s="1"/>
      <c r="OVC77" s="1"/>
      <c r="OVD77" s="1"/>
      <c r="OVE77" s="1"/>
      <c r="OVF77" s="1"/>
      <c r="OVG77" s="1"/>
      <c r="OVH77" s="1"/>
      <c r="OVI77" s="1"/>
      <c r="OVJ77" s="1"/>
      <c r="OVK77" s="1"/>
      <c r="OVL77" s="1"/>
      <c r="OVM77" s="1"/>
      <c r="OVN77" s="1"/>
      <c r="OVO77" s="1"/>
      <c r="OVP77" s="1"/>
      <c r="OVQ77" s="1"/>
      <c r="OVR77" s="1"/>
      <c r="OVS77" s="1"/>
      <c r="OVT77" s="1"/>
      <c r="OVU77" s="1"/>
      <c r="OVV77" s="1"/>
      <c r="OVW77" s="1"/>
      <c r="OVX77" s="1"/>
      <c r="OVY77" s="1"/>
      <c r="OVZ77" s="1"/>
      <c r="OWA77" s="1"/>
      <c r="OWB77" s="1"/>
      <c r="OWC77" s="1"/>
      <c r="OWD77" s="1"/>
      <c r="OWE77" s="1"/>
      <c r="OWF77" s="1"/>
      <c r="OWG77" s="1"/>
      <c r="OWH77" s="1"/>
      <c r="OWI77" s="1"/>
      <c r="OWJ77" s="1"/>
      <c r="OWK77" s="1"/>
      <c r="OWL77" s="1"/>
      <c r="OWM77" s="1"/>
      <c r="OWN77" s="1"/>
      <c r="OWO77" s="1"/>
      <c r="OWP77" s="1"/>
      <c r="OWQ77" s="1"/>
      <c r="OWR77" s="1"/>
      <c r="OWS77" s="1"/>
      <c r="OWT77" s="1"/>
      <c r="OWU77" s="1"/>
      <c r="OWV77" s="1"/>
      <c r="OWW77" s="1"/>
      <c r="OWX77" s="1"/>
      <c r="OWY77" s="1"/>
      <c r="OWZ77" s="1"/>
      <c r="OXA77" s="1"/>
      <c r="OXB77" s="1"/>
      <c r="OXC77" s="1"/>
      <c r="OXD77" s="1"/>
      <c r="OXE77" s="1"/>
      <c r="OXF77" s="1"/>
      <c r="OXG77" s="1"/>
      <c r="OXH77" s="1"/>
      <c r="OXI77" s="1"/>
      <c r="OXJ77" s="1"/>
      <c r="OXK77" s="1"/>
      <c r="OXL77" s="1"/>
      <c r="OXM77" s="1"/>
      <c r="OXN77" s="1"/>
      <c r="OXO77" s="1"/>
      <c r="OXP77" s="1"/>
      <c r="OXQ77" s="1"/>
      <c r="OXR77" s="1"/>
      <c r="OXS77" s="1"/>
      <c r="OXT77" s="1"/>
      <c r="OXU77" s="1"/>
      <c r="OXV77" s="1"/>
      <c r="OXW77" s="1"/>
      <c r="OXX77" s="1"/>
      <c r="OXY77" s="1"/>
      <c r="OXZ77" s="1"/>
      <c r="OYA77" s="1"/>
      <c r="OYB77" s="1"/>
      <c r="OYC77" s="1"/>
      <c r="OYD77" s="1"/>
      <c r="OYE77" s="1"/>
      <c r="OYF77" s="1"/>
      <c r="OYG77" s="1"/>
      <c r="OYH77" s="1"/>
      <c r="OYI77" s="1"/>
      <c r="OYJ77" s="1"/>
      <c r="OYK77" s="1"/>
      <c r="OYL77" s="1"/>
      <c r="OYM77" s="1"/>
      <c r="OYN77" s="1"/>
      <c r="OYO77" s="1"/>
      <c r="OYP77" s="1"/>
      <c r="OYQ77" s="1"/>
      <c r="OYR77" s="1"/>
      <c r="OYS77" s="1"/>
      <c r="OYT77" s="1"/>
      <c r="OYU77" s="1"/>
      <c r="OYV77" s="1"/>
      <c r="OYW77" s="1"/>
      <c r="OYX77" s="1"/>
      <c r="OYY77" s="1"/>
      <c r="OYZ77" s="1"/>
      <c r="OZA77" s="1"/>
      <c r="OZB77" s="1"/>
      <c r="OZC77" s="1"/>
      <c r="OZD77" s="1"/>
      <c r="OZE77" s="1"/>
      <c r="OZF77" s="1"/>
      <c r="OZG77" s="1"/>
      <c r="OZH77" s="1"/>
      <c r="OZI77" s="1"/>
      <c r="OZJ77" s="1"/>
      <c r="OZK77" s="1"/>
      <c r="OZL77" s="1"/>
      <c r="OZM77" s="1"/>
      <c r="OZN77" s="1"/>
      <c r="OZO77" s="1"/>
      <c r="OZP77" s="1"/>
      <c r="OZQ77" s="1"/>
      <c r="OZR77" s="1"/>
      <c r="OZS77" s="1"/>
      <c r="OZT77" s="1"/>
      <c r="OZU77" s="1"/>
      <c r="OZV77" s="1"/>
      <c r="OZW77" s="1"/>
      <c r="OZX77" s="1"/>
      <c r="OZY77" s="1"/>
      <c r="OZZ77" s="1"/>
      <c r="PAA77" s="1"/>
      <c r="PAB77" s="1"/>
      <c r="PAC77" s="1"/>
      <c r="PAD77" s="1"/>
      <c r="PAE77" s="1"/>
      <c r="PAF77" s="1"/>
      <c r="PAG77" s="1"/>
      <c r="PAH77" s="1"/>
      <c r="PAI77" s="1"/>
      <c r="PAJ77" s="1"/>
      <c r="PAK77" s="1"/>
      <c r="PAL77" s="1"/>
      <c r="PAM77" s="1"/>
      <c r="PAN77" s="1"/>
      <c r="PAO77" s="1"/>
      <c r="PAP77" s="1"/>
      <c r="PAQ77" s="1"/>
      <c r="PAR77" s="1"/>
      <c r="PAS77" s="1"/>
      <c r="PAT77" s="1"/>
      <c r="PAU77" s="1"/>
      <c r="PAV77" s="1"/>
      <c r="PAW77" s="1"/>
      <c r="PAX77" s="1"/>
      <c r="PAY77" s="1"/>
      <c r="PAZ77" s="1"/>
      <c r="PBA77" s="1"/>
      <c r="PBB77" s="1"/>
      <c r="PBC77" s="1"/>
      <c r="PBD77" s="1"/>
      <c r="PBE77" s="1"/>
      <c r="PBF77" s="1"/>
      <c r="PBG77" s="1"/>
      <c r="PBH77" s="1"/>
      <c r="PBI77" s="1"/>
      <c r="PBJ77" s="1"/>
      <c r="PBK77" s="1"/>
      <c r="PBL77" s="1"/>
      <c r="PBM77" s="1"/>
      <c r="PBN77" s="1"/>
      <c r="PBO77" s="1"/>
      <c r="PBP77" s="1"/>
      <c r="PBQ77" s="1"/>
      <c r="PBR77" s="1"/>
      <c r="PBS77" s="1"/>
      <c r="PBT77" s="1"/>
      <c r="PBU77" s="1"/>
      <c r="PBV77" s="1"/>
      <c r="PBW77" s="1"/>
      <c r="PBX77" s="1"/>
      <c r="PBY77" s="1"/>
      <c r="PBZ77" s="1"/>
      <c r="PCA77" s="1"/>
      <c r="PCB77" s="1"/>
      <c r="PCC77" s="1"/>
      <c r="PCD77" s="1"/>
      <c r="PCE77" s="1"/>
      <c r="PCF77" s="1"/>
      <c r="PCG77" s="1"/>
      <c r="PCH77" s="1"/>
      <c r="PCI77" s="1"/>
      <c r="PCJ77" s="1"/>
      <c r="PCK77" s="1"/>
      <c r="PCL77" s="1"/>
      <c r="PCM77" s="1"/>
      <c r="PCN77" s="1"/>
      <c r="PCO77" s="1"/>
      <c r="PCP77" s="1"/>
      <c r="PCQ77" s="1"/>
      <c r="PCR77" s="1"/>
      <c r="PCS77" s="1"/>
      <c r="PCT77" s="1"/>
      <c r="PCU77" s="1"/>
      <c r="PCV77" s="1"/>
      <c r="PCW77" s="1"/>
      <c r="PCX77" s="1"/>
      <c r="PCY77" s="1"/>
      <c r="PCZ77" s="1"/>
      <c r="PDA77" s="1"/>
      <c r="PDB77" s="1"/>
      <c r="PDC77" s="1"/>
      <c r="PDD77" s="1"/>
      <c r="PDE77" s="1"/>
      <c r="PDF77" s="1"/>
      <c r="PDG77" s="1"/>
      <c r="PDH77" s="1"/>
      <c r="PDI77" s="1"/>
      <c r="PDJ77" s="1"/>
      <c r="PDK77" s="1"/>
      <c r="PDL77" s="1"/>
      <c r="PDM77" s="1"/>
      <c r="PDN77" s="1"/>
      <c r="PDO77" s="1"/>
      <c r="PDP77" s="1"/>
      <c r="PDQ77" s="1"/>
      <c r="PDR77" s="1"/>
      <c r="PDS77" s="1"/>
      <c r="PDT77" s="1"/>
      <c r="PDU77" s="1"/>
      <c r="PDV77" s="1"/>
      <c r="PDW77" s="1"/>
      <c r="PDX77" s="1"/>
      <c r="PDY77" s="1"/>
      <c r="PDZ77" s="1"/>
      <c r="PEA77" s="1"/>
      <c r="PEB77" s="1"/>
      <c r="PEC77" s="1"/>
      <c r="PED77" s="1"/>
      <c r="PEE77" s="1"/>
      <c r="PEF77" s="1"/>
      <c r="PEG77" s="1"/>
      <c r="PEH77" s="1"/>
      <c r="PEI77" s="1"/>
      <c r="PEJ77" s="1"/>
      <c r="PEK77" s="1"/>
      <c r="PEL77" s="1"/>
      <c r="PEM77" s="1"/>
      <c r="PEN77" s="1"/>
      <c r="PEO77" s="1"/>
      <c r="PEP77" s="1"/>
      <c r="PEQ77" s="1"/>
      <c r="PER77" s="1"/>
      <c r="PES77" s="1"/>
      <c r="PET77" s="1"/>
      <c r="PEU77" s="1"/>
      <c r="PEV77" s="1"/>
      <c r="PEW77" s="1"/>
      <c r="PEX77" s="1"/>
      <c r="PEY77" s="1"/>
      <c r="PEZ77" s="1"/>
      <c r="PFA77" s="1"/>
      <c r="PFB77" s="1"/>
      <c r="PFC77" s="1"/>
      <c r="PFD77" s="1"/>
      <c r="PFE77" s="1"/>
      <c r="PFF77" s="1"/>
      <c r="PFG77" s="1"/>
      <c r="PFH77" s="1"/>
      <c r="PFI77" s="1"/>
      <c r="PFJ77" s="1"/>
      <c r="PFK77" s="1"/>
      <c r="PFL77" s="1"/>
      <c r="PFM77" s="1"/>
      <c r="PFN77" s="1"/>
      <c r="PFO77" s="1"/>
      <c r="PFP77" s="1"/>
      <c r="PFQ77" s="1"/>
      <c r="PFR77" s="1"/>
      <c r="PFS77" s="1"/>
      <c r="PFT77" s="1"/>
      <c r="PFU77" s="1"/>
      <c r="PFV77" s="1"/>
      <c r="PFW77" s="1"/>
      <c r="PFX77" s="1"/>
      <c r="PFY77" s="1"/>
      <c r="PFZ77" s="1"/>
      <c r="PGA77" s="1"/>
      <c r="PGB77" s="1"/>
      <c r="PGC77" s="1"/>
      <c r="PGD77" s="1"/>
      <c r="PGE77" s="1"/>
      <c r="PGF77" s="1"/>
      <c r="PGG77" s="1"/>
      <c r="PGH77" s="1"/>
      <c r="PGI77" s="1"/>
      <c r="PGJ77" s="1"/>
      <c r="PGK77" s="1"/>
      <c r="PGL77" s="1"/>
      <c r="PGM77" s="1"/>
      <c r="PGN77" s="1"/>
      <c r="PGO77" s="1"/>
      <c r="PGP77" s="1"/>
      <c r="PGQ77" s="1"/>
      <c r="PGR77" s="1"/>
      <c r="PGS77" s="1"/>
      <c r="PGT77" s="1"/>
      <c r="PGU77" s="1"/>
      <c r="PGV77" s="1"/>
      <c r="PGW77" s="1"/>
      <c r="PGX77" s="1"/>
      <c r="PGY77" s="1"/>
      <c r="PGZ77" s="1"/>
      <c r="PHA77" s="1"/>
      <c r="PHB77" s="1"/>
      <c r="PHC77" s="1"/>
      <c r="PHD77" s="1"/>
      <c r="PHE77" s="1"/>
      <c r="PHF77" s="1"/>
      <c r="PHG77" s="1"/>
      <c r="PHH77" s="1"/>
      <c r="PHI77" s="1"/>
      <c r="PHJ77" s="1"/>
      <c r="PHK77" s="1"/>
      <c r="PHL77" s="1"/>
      <c r="PHM77" s="1"/>
      <c r="PHN77" s="1"/>
      <c r="PHO77" s="1"/>
      <c r="PHP77" s="1"/>
      <c r="PHQ77" s="1"/>
      <c r="PHR77" s="1"/>
      <c r="PHS77" s="1"/>
      <c r="PHT77" s="1"/>
      <c r="PHU77" s="1"/>
      <c r="PHV77" s="1"/>
      <c r="PHW77" s="1"/>
      <c r="PHX77" s="1"/>
      <c r="PHY77" s="1"/>
      <c r="PHZ77" s="1"/>
      <c r="PIA77" s="1"/>
      <c r="PIB77" s="1"/>
      <c r="PIC77" s="1"/>
      <c r="PID77" s="1"/>
      <c r="PIE77" s="1"/>
      <c r="PIF77" s="1"/>
      <c r="PIG77" s="1"/>
      <c r="PIH77" s="1"/>
      <c r="PII77" s="1"/>
      <c r="PIJ77" s="1"/>
      <c r="PIK77" s="1"/>
      <c r="PIL77" s="1"/>
      <c r="PIM77" s="1"/>
      <c r="PIN77" s="1"/>
      <c r="PIO77" s="1"/>
      <c r="PIP77" s="1"/>
      <c r="PIQ77" s="1"/>
      <c r="PIR77" s="1"/>
      <c r="PIS77" s="1"/>
      <c r="PIT77" s="1"/>
      <c r="PIU77" s="1"/>
      <c r="PIV77" s="1"/>
      <c r="PIW77" s="1"/>
      <c r="PIX77" s="1"/>
      <c r="PIY77" s="1"/>
      <c r="PIZ77" s="1"/>
      <c r="PJA77" s="1"/>
      <c r="PJB77" s="1"/>
      <c r="PJC77" s="1"/>
      <c r="PJD77" s="1"/>
      <c r="PJE77" s="1"/>
      <c r="PJF77" s="1"/>
      <c r="PJG77" s="1"/>
      <c r="PJH77" s="1"/>
      <c r="PJI77" s="1"/>
      <c r="PJJ77" s="1"/>
      <c r="PJK77" s="1"/>
      <c r="PJL77" s="1"/>
      <c r="PJM77" s="1"/>
      <c r="PJN77" s="1"/>
      <c r="PJO77" s="1"/>
      <c r="PJP77" s="1"/>
      <c r="PJQ77" s="1"/>
      <c r="PJR77" s="1"/>
      <c r="PJS77" s="1"/>
      <c r="PJT77" s="1"/>
      <c r="PJU77" s="1"/>
      <c r="PJV77" s="1"/>
      <c r="PJW77" s="1"/>
      <c r="PJX77" s="1"/>
      <c r="PJY77" s="1"/>
      <c r="PJZ77" s="1"/>
      <c r="PKA77" s="1"/>
      <c r="PKB77" s="1"/>
      <c r="PKC77" s="1"/>
      <c r="PKD77" s="1"/>
      <c r="PKE77" s="1"/>
      <c r="PKF77" s="1"/>
      <c r="PKG77" s="1"/>
      <c r="PKH77" s="1"/>
      <c r="PKI77" s="1"/>
      <c r="PKJ77" s="1"/>
      <c r="PKK77" s="1"/>
      <c r="PKL77" s="1"/>
      <c r="PKM77" s="1"/>
      <c r="PKN77" s="1"/>
      <c r="PKO77" s="1"/>
      <c r="PKP77" s="1"/>
      <c r="PKQ77" s="1"/>
      <c r="PKR77" s="1"/>
      <c r="PKS77" s="1"/>
      <c r="PKT77" s="1"/>
      <c r="PKU77" s="1"/>
      <c r="PKV77" s="1"/>
      <c r="PKW77" s="1"/>
      <c r="PKX77" s="1"/>
      <c r="PKY77" s="1"/>
      <c r="PKZ77" s="1"/>
      <c r="PLA77" s="1"/>
      <c r="PLB77" s="1"/>
      <c r="PLC77" s="1"/>
      <c r="PLD77" s="1"/>
      <c r="PLE77" s="1"/>
      <c r="PLF77" s="1"/>
      <c r="PLG77" s="1"/>
      <c r="PLH77" s="1"/>
      <c r="PLI77" s="1"/>
      <c r="PLJ77" s="1"/>
      <c r="PLK77" s="1"/>
      <c r="PLL77" s="1"/>
      <c r="PLM77" s="1"/>
      <c r="PLN77" s="1"/>
      <c r="PLO77" s="1"/>
      <c r="PLP77" s="1"/>
      <c r="PLQ77" s="1"/>
      <c r="PLR77" s="1"/>
      <c r="PLS77" s="1"/>
      <c r="PLT77" s="1"/>
      <c r="PLU77" s="1"/>
      <c r="PLV77" s="1"/>
      <c r="PLW77" s="1"/>
      <c r="PLX77" s="1"/>
      <c r="PLY77" s="1"/>
      <c r="PLZ77" s="1"/>
      <c r="PMA77" s="1"/>
      <c r="PMB77" s="1"/>
      <c r="PMC77" s="1"/>
      <c r="PMD77" s="1"/>
      <c r="PME77" s="1"/>
      <c r="PMF77" s="1"/>
      <c r="PMG77" s="1"/>
      <c r="PMH77" s="1"/>
      <c r="PMI77" s="1"/>
      <c r="PMJ77" s="1"/>
      <c r="PMK77" s="1"/>
      <c r="PML77" s="1"/>
      <c r="PMM77" s="1"/>
      <c r="PMN77" s="1"/>
      <c r="PMO77" s="1"/>
      <c r="PMP77" s="1"/>
      <c r="PMQ77" s="1"/>
      <c r="PMR77" s="1"/>
      <c r="PMS77" s="1"/>
      <c r="PMT77" s="1"/>
      <c r="PMU77" s="1"/>
      <c r="PMV77" s="1"/>
      <c r="PMW77" s="1"/>
      <c r="PMX77" s="1"/>
      <c r="PMY77" s="1"/>
      <c r="PMZ77" s="1"/>
      <c r="PNA77" s="1"/>
      <c r="PNB77" s="1"/>
      <c r="PNC77" s="1"/>
      <c r="PND77" s="1"/>
      <c r="PNE77" s="1"/>
      <c r="PNF77" s="1"/>
      <c r="PNG77" s="1"/>
      <c r="PNH77" s="1"/>
      <c r="PNI77" s="1"/>
      <c r="PNJ77" s="1"/>
      <c r="PNK77" s="1"/>
      <c r="PNL77" s="1"/>
      <c r="PNM77" s="1"/>
      <c r="PNN77" s="1"/>
      <c r="PNO77" s="1"/>
      <c r="PNP77" s="1"/>
      <c r="PNQ77" s="1"/>
      <c r="PNR77" s="1"/>
      <c r="PNS77" s="1"/>
      <c r="PNT77" s="1"/>
      <c r="PNU77" s="1"/>
      <c r="PNV77" s="1"/>
      <c r="PNW77" s="1"/>
      <c r="PNX77" s="1"/>
      <c r="PNY77" s="1"/>
      <c r="PNZ77" s="1"/>
      <c r="POA77" s="1"/>
      <c r="POB77" s="1"/>
      <c r="POC77" s="1"/>
      <c r="POD77" s="1"/>
      <c r="POE77" s="1"/>
      <c r="POF77" s="1"/>
      <c r="POG77" s="1"/>
      <c r="POH77" s="1"/>
      <c r="POI77" s="1"/>
      <c r="POJ77" s="1"/>
      <c r="POK77" s="1"/>
      <c r="POL77" s="1"/>
      <c r="POM77" s="1"/>
      <c r="PON77" s="1"/>
      <c r="POO77" s="1"/>
      <c r="POP77" s="1"/>
      <c r="POQ77" s="1"/>
      <c r="POR77" s="1"/>
      <c r="POS77" s="1"/>
      <c r="POT77" s="1"/>
      <c r="POU77" s="1"/>
      <c r="POV77" s="1"/>
      <c r="POW77" s="1"/>
      <c r="POX77" s="1"/>
      <c r="POY77" s="1"/>
      <c r="POZ77" s="1"/>
      <c r="PPA77" s="1"/>
      <c r="PPB77" s="1"/>
      <c r="PPC77" s="1"/>
      <c r="PPD77" s="1"/>
      <c r="PPE77" s="1"/>
      <c r="PPF77" s="1"/>
      <c r="PPG77" s="1"/>
      <c r="PPH77" s="1"/>
      <c r="PPI77" s="1"/>
      <c r="PPJ77" s="1"/>
      <c r="PPK77" s="1"/>
      <c r="PPL77" s="1"/>
      <c r="PPM77" s="1"/>
      <c r="PPN77" s="1"/>
      <c r="PPO77" s="1"/>
      <c r="PPP77" s="1"/>
      <c r="PPQ77" s="1"/>
      <c r="PPR77" s="1"/>
      <c r="PPS77" s="1"/>
      <c r="PPT77" s="1"/>
      <c r="PPU77" s="1"/>
      <c r="PPV77" s="1"/>
      <c r="PPW77" s="1"/>
      <c r="PPX77" s="1"/>
      <c r="PPY77" s="1"/>
      <c r="PPZ77" s="1"/>
      <c r="PQA77" s="1"/>
      <c r="PQB77" s="1"/>
      <c r="PQC77" s="1"/>
      <c r="PQD77" s="1"/>
      <c r="PQE77" s="1"/>
      <c r="PQF77" s="1"/>
      <c r="PQG77" s="1"/>
      <c r="PQH77" s="1"/>
      <c r="PQI77" s="1"/>
      <c r="PQJ77" s="1"/>
      <c r="PQK77" s="1"/>
      <c r="PQL77" s="1"/>
      <c r="PQM77" s="1"/>
      <c r="PQN77" s="1"/>
      <c r="PQO77" s="1"/>
      <c r="PQP77" s="1"/>
      <c r="PQQ77" s="1"/>
      <c r="PQR77" s="1"/>
      <c r="PQS77" s="1"/>
      <c r="PQT77" s="1"/>
      <c r="PQU77" s="1"/>
      <c r="PQV77" s="1"/>
      <c r="PQW77" s="1"/>
      <c r="PQX77" s="1"/>
      <c r="PQY77" s="1"/>
      <c r="PQZ77" s="1"/>
      <c r="PRA77" s="1"/>
      <c r="PRB77" s="1"/>
      <c r="PRC77" s="1"/>
      <c r="PRD77" s="1"/>
      <c r="PRE77" s="1"/>
      <c r="PRF77" s="1"/>
      <c r="PRG77" s="1"/>
      <c r="PRH77" s="1"/>
      <c r="PRI77" s="1"/>
      <c r="PRJ77" s="1"/>
      <c r="PRK77" s="1"/>
      <c r="PRL77" s="1"/>
      <c r="PRM77" s="1"/>
      <c r="PRN77" s="1"/>
      <c r="PRO77" s="1"/>
      <c r="PRP77" s="1"/>
      <c r="PRQ77" s="1"/>
      <c r="PRR77" s="1"/>
      <c r="PRS77" s="1"/>
      <c r="PRT77" s="1"/>
      <c r="PRU77" s="1"/>
      <c r="PRV77" s="1"/>
      <c r="PRW77" s="1"/>
      <c r="PRX77" s="1"/>
      <c r="PRY77" s="1"/>
      <c r="PRZ77" s="1"/>
      <c r="PSA77" s="1"/>
      <c r="PSB77" s="1"/>
      <c r="PSC77" s="1"/>
      <c r="PSD77" s="1"/>
      <c r="PSE77" s="1"/>
      <c r="PSF77" s="1"/>
      <c r="PSG77" s="1"/>
      <c r="PSH77" s="1"/>
      <c r="PSI77" s="1"/>
      <c r="PSJ77" s="1"/>
      <c r="PSK77" s="1"/>
      <c r="PSL77" s="1"/>
      <c r="PSM77" s="1"/>
      <c r="PSN77" s="1"/>
      <c r="PSO77" s="1"/>
      <c r="PSP77" s="1"/>
      <c r="PSQ77" s="1"/>
      <c r="PSR77" s="1"/>
      <c r="PSS77" s="1"/>
      <c r="PST77" s="1"/>
      <c r="PSU77" s="1"/>
      <c r="PSV77" s="1"/>
      <c r="PSW77" s="1"/>
      <c r="PSX77" s="1"/>
      <c r="PSY77" s="1"/>
      <c r="PSZ77" s="1"/>
      <c r="PTA77" s="1"/>
      <c r="PTB77" s="1"/>
      <c r="PTC77" s="1"/>
      <c r="PTD77" s="1"/>
      <c r="PTE77" s="1"/>
      <c r="PTF77" s="1"/>
      <c r="PTG77" s="1"/>
      <c r="PTH77" s="1"/>
      <c r="PTI77" s="1"/>
      <c r="PTJ77" s="1"/>
      <c r="PTK77" s="1"/>
      <c r="PTL77" s="1"/>
      <c r="PTM77" s="1"/>
      <c r="PTN77" s="1"/>
      <c r="PTO77" s="1"/>
      <c r="PTP77" s="1"/>
      <c r="PTQ77" s="1"/>
      <c r="PTR77" s="1"/>
      <c r="PTS77" s="1"/>
      <c r="PTT77" s="1"/>
      <c r="PTU77" s="1"/>
      <c r="PTV77" s="1"/>
      <c r="PTW77" s="1"/>
      <c r="PTX77" s="1"/>
      <c r="PTY77" s="1"/>
      <c r="PTZ77" s="1"/>
      <c r="PUA77" s="1"/>
      <c r="PUB77" s="1"/>
      <c r="PUC77" s="1"/>
      <c r="PUD77" s="1"/>
      <c r="PUE77" s="1"/>
      <c r="PUF77" s="1"/>
      <c r="PUG77" s="1"/>
      <c r="PUH77" s="1"/>
      <c r="PUI77" s="1"/>
      <c r="PUJ77" s="1"/>
      <c r="PUK77" s="1"/>
      <c r="PUL77" s="1"/>
      <c r="PUM77" s="1"/>
      <c r="PUN77" s="1"/>
      <c r="PUO77" s="1"/>
      <c r="PUP77" s="1"/>
      <c r="PUQ77" s="1"/>
      <c r="PUR77" s="1"/>
      <c r="PUS77" s="1"/>
      <c r="PUT77" s="1"/>
      <c r="PUU77" s="1"/>
      <c r="PUV77" s="1"/>
      <c r="PUW77" s="1"/>
      <c r="PUX77" s="1"/>
      <c r="PUY77" s="1"/>
      <c r="PUZ77" s="1"/>
      <c r="PVA77" s="1"/>
      <c r="PVB77" s="1"/>
      <c r="PVC77" s="1"/>
      <c r="PVD77" s="1"/>
      <c r="PVE77" s="1"/>
      <c r="PVF77" s="1"/>
      <c r="PVG77" s="1"/>
      <c r="PVH77" s="1"/>
      <c r="PVI77" s="1"/>
      <c r="PVJ77" s="1"/>
      <c r="PVK77" s="1"/>
      <c r="PVL77" s="1"/>
      <c r="PVM77" s="1"/>
      <c r="PVN77" s="1"/>
      <c r="PVO77" s="1"/>
      <c r="PVP77" s="1"/>
      <c r="PVQ77" s="1"/>
      <c r="PVR77" s="1"/>
      <c r="PVS77" s="1"/>
      <c r="PVT77" s="1"/>
      <c r="PVU77" s="1"/>
      <c r="PVV77" s="1"/>
      <c r="PVW77" s="1"/>
      <c r="PVX77" s="1"/>
      <c r="PVY77" s="1"/>
      <c r="PVZ77" s="1"/>
      <c r="PWA77" s="1"/>
      <c r="PWB77" s="1"/>
      <c r="PWC77" s="1"/>
      <c r="PWD77" s="1"/>
      <c r="PWE77" s="1"/>
      <c r="PWF77" s="1"/>
      <c r="PWG77" s="1"/>
      <c r="PWH77" s="1"/>
      <c r="PWI77" s="1"/>
      <c r="PWJ77" s="1"/>
      <c r="PWK77" s="1"/>
      <c r="PWL77" s="1"/>
      <c r="PWM77" s="1"/>
      <c r="PWN77" s="1"/>
      <c r="PWO77" s="1"/>
      <c r="PWP77" s="1"/>
      <c r="PWQ77" s="1"/>
      <c r="PWR77" s="1"/>
      <c r="PWS77" s="1"/>
      <c r="PWT77" s="1"/>
      <c r="PWU77" s="1"/>
      <c r="PWV77" s="1"/>
      <c r="PWW77" s="1"/>
      <c r="PWX77" s="1"/>
      <c r="PWY77" s="1"/>
      <c r="PWZ77" s="1"/>
      <c r="PXA77" s="1"/>
      <c r="PXB77" s="1"/>
      <c r="PXC77" s="1"/>
      <c r="PXD77" s="1"/>
      <c r="PXE77" s="1"/>
      <c r="PXF77" s="1"/>
      <c r="PXG77" s="1"/>
      <c r="PXH77" s="1"/>
      <c r="PXI77" s="1"/>
      <c r="PXJ77" s="1"/>
      <c r="PXK77" s="1"/>
      <c r="PXL77" s="1"/>
      <c r="PXM77" s="1"/>
      <c r="PXN77" s="1"/>
      <c r="PXO77" s="1"/>
      <c r="PXP77" s="1"/>
      <c r="PXQ77" s="1"/>
      <c r="PXR77" s="1"/>
      <c r="PXS77" s="1"/>
      <c r="PXT77" s="1"/>
      <c r="PXU77" s="1"/>
      <c r="PXV77" s="1"/>
      <c r="PXW77" s="1"/>
      <c r="PXX77" s="1"/>
      <c r="PXY77" s="1"/>
      <c r="PXZ77" s="1"/>
      <c r="PYA77" s="1"/>
      <c r="PYB77" s="1"/>
      <c r="PYC77" s="1"/>
      <c r="PYD77" s="1"/>
      <c r="PYE77" s="1"/>
      <c r="PYF77" s="1"/>
      <c r="PYG77" s="1"/>
      <c r="PYH77" s="1"/>
      <c r="PYI77" s="1"/>
      <c r="PYJ77" s="1"/>
      <c r="PYK77" s="1"/>
      <c r="PYL77" s="1"/>
      <c r="PYM77" s="1"/>
      <c r="PYN77" s="1"/>
      <c r="PYO77" s="1"/>
      <c r="PYP77" s="1"/>
      <c r="PYQ77" s="1"/>
      <c r="PYR77" s="1"/>
      <c r="PYS77" s="1"/>
      <c r="PYT77" s="1"/>
      <c r="PYU77" s="1"/>
      <c r="PYV77" s="1"/>
      <c r="PYW77" s="1"/>
      <c r="PYX77" s="1"/>
      <c r="PYY77" s="1"/>
      <c r="PYZ77" s="1"/>
      <c r="PZA77" s="1"/>
      <c r="PZB77" s="1"/>
      <c r="PZC77" s="1"/>
      <c r="PZD77" s="1"/>
      <c r="PZE77" s="1"/>
      <c r="PZF77" s="1"/>
      <c r="PZG77" s="1"/>
      <c r="PZH77" s="1"/>
      <c r="PZI77" s="1"/>
      <c r="PZJ77" s="1"/>
      <c r="PZK77" s="1"/>
      <c r="PZL77" s="1"/>
      <c r="PZM77" s="1"/>
      <c r="PZN77" s="1"/>
      <c r="PZO77" s="1"/>
      <c r="PZP77" s="1"/>
      <c r="PZQ77" s="1"/>
      <c r="PZR77" s="1"/>
      <c r="PZS77" s="1"/>
      <c r="PZT77" s="1"/>
      <c r="PZU77" s="1"/>
      <c r="PZV77" s="1"/>
      <c r="PZW77" s="1"/>
      <c r="PZX77" s="1"/>
      <c r="PZY77" s="1"/>
      <c r="PZZ77" s="1"/>
      <c r="QAA77" s="1"/>
      <c r="QAB77" s="1"/>
      <c r="QAC77" s="1"/>
      <c r="QAD77" s="1"/>
      <c r="QAE77" s="1"/>
      <c r="QAF77" s="1"/>
      <c r="QAG77" s="1"/>
      <c r="QAH77" s="1"/>
      <c r="QAI77" s="1"/>
      <c r="QAJ77" s="1"/>
      <c r="QAK77" s="1"/>
      <c r="QAL77" s="1"/>
      <c r="QAM77" s="1"/>
      <c r="QAN77" s="1"/>
      <c r="QAO77" s="1"/>
      <c r="QAP77" s="1"/>
      <c r="QAQ77" s="1"/>
      <c r="QAR77" s="1"/>
      <c r="QAS77" s="1"/>
      <c r="QAT77" s="1"/>
      <c r="QAU77" s="1"/>
      <c r="QAV77" s="1"/>
      <c r="QAW77" s="1"/>
      <c r="QAX77" s="1"/>
      <c r="QAY77" s="1"/>
      <c r="QAZ77" s="1"/>
      <c r="QBA77" s="1"/>
      <c r="QBB77" s="1"/>
      <c r="QBC77" s="1"/>
      <c r="QBD77" s="1"/>
      <c r="QBE77" s="1"/>
      <c r="QBF77" s="1"/>
      <c r="QBG77" s="1"/>
      <c r="QBH77" s="1"/>
      <c r="QBI77" s="1"/>
      <c r="QBJ77" s="1"/>
      <c r="QBK77" s="1"/>
      <c r="QBL77" s="1"/>
      <c r="QBM77" s="1"/>
      <c r="QBN77" s="1"/>
      <c r="QBO77" s="1"/>
      <c r="QBP77" s="1"/>
      <c r="QBQ77" s="1"/>
      <c r="QBR77" s="1"/>
      <c r="QBS77" s="1"/>
      <c r="QBT77" s="1"/>
      <c r="QBU77" s="1"/>
      <c r="QBV77" s="1"/>
      <c r="QBW77" s="1"/>
      <c r="QBX77" s="1"/>
      <c r="QBY77" s="1"/>
      <c r="QBZ77" s="1"/>
      <c r="QCA77" s="1"/>
      <c r="QCB77" s="1"/>
      <c r="QCC77" s="1"/>
      <c r="QCD77" s="1"/>
      <c r="QCE77" s="1"/>
      <c r="QCF77" s="1"/>
      <c r="QCG77" s="1"/>
      <c r="QCH77" s="1"/>
      <c r="QCI77" s="1"/>
      <c r="QCJ77" s="1"/>
      <c r="QCK77" s="1"/>
      <c r="QCL77" s="1"/>
      <c r="QCM77" s="1"/>
      <c r="QCN77" s="1"/>
      <c r="QCO77" s="1"/>
      <c r="QCP77" s="1"/>
      <c r="QCQ77" s="1"/>
      <c r="QCR77" s="1"/>
      <c r="QCS77" s="1"/>
      <c r="QCT77" s="1"/>
      <c r="QCU77" s="1"/>
      <c r="QCV77" s="1"/>
      <c r="QCW77" s="1"/>
      <c r="QCX77" s="1"/>
      <c r="QCY77" s="1"/>
      <c r="QCZ77" s="1"/>
      <c r="QDA77" s="1"/>
      <c r="QDB77" s="1"/>
      <c r="QDC77" s="1"/>
      <c r="QDD77" s="1"/>
      <c r="QDE77" s="1"/>
      <c r="QDF77" s="1"/>
      <c r="QDG77" s="1"/>
      <c r="QDH77" s="1"/>
      <c r="QDI77" s="1"/>
      <c r="QDJ77" s="1"/>
      <c r="QDK77" s="1"/>
      <c r="QDL77" s="1"/>
      <c r="QDM77" s="1"/>
      <c r="QDN77" s="1"/>
      <c r="QDO77" s="1"/>
      <c r="QDP77" s="1"/>
      <c r="QDQ77" s="1"/>
      <c r="QDR77" s="1"/>
      <c r="QDS77" s="1"/>
      <c r="QDT77" s="1"/>
      <c r="QDU77" s="1"/>
      <c r="QDV77" s="1"/>
      <c r="QDW77" s="1"/>
      <c r="QDX77" s="1"/>
      <c r="QDY77" s="1"/>
      <c r="QDZ77" s="1"/>
      <c r="QEA77" s="1"/>
      <c r="QEB77" s="1"/>
      <c r="QEC77" s="1"/>
      <c r="QED77" s="1"/>
      <c r="QEE77" s="1"/>
      <c r="QEF77" s="1"/>
      <c r="QEG77" s="1"/>
      <c r="QEH77" s="1"/>
      <c r="QEI77" s="1"/>
      <c r="QEJ77" s="1"/>
      <c r="QEK77" s="1"/>
      <c r="QEL77" s="1"/>
      <c r="QEM77" s="1"/>
      <c r="QEN77" s="1"/>
      <c r="QEO77" s="1"/>
      <c r="QEP77" s="1"/>
      <c r="QEQ77" s="1"/>
      <c r="QER77" s="1"/>
      <c r="QES77" s="1"/>
      <c r="QET77" s="1"/>
      <c r="QEU77" s="1"/>
      <c r="QEV77" s="1"/>
      <c r="QEW77" s="1"/>
      <c r="QEX77" s="1"/>
      <c r="QEY77" s="1"/>
      <c r="QEZ77" s="1"/>
      <c r="QFA77" s="1"/>
      <c r="QFB77" s="1"/>
      <c r="QFC77" s="1"/>
      <c r="QFD77" s="1"/>
      <c r="QFE77" s="1"/>
      <c r="QFF77" s="1"/>
      <c r="QFG77" s="1"/>
      <c r="QFH77" s="1"/>
      <c r="QFI77" s="1"/>
      <c r="QFJ77" s="1"/>
      <c r="QFK77" s="1"/>
      <c r="QFL77" s="1"/>
      <c r="QFM77" s="1"/>
      <c r="QFN77" s="1"/>
      <c r="QFO77" s="1"/>
      <c r="QFP77" s="1"/>
      <c r="QFQ77" s="1"/>
      <c r="QFR77" s="1"/>
      <c r="QFS77" s="1"/>
      <c r="QFT77" s="1"/>
      <c r="QFU77" s="1"/>
      <c r="QFV77" s="1"/>
      <c r="QFW77" s="1"/>
      <c r="QFX77" s="1"/>
      <c r="QFY77" s="1"/>
      <c r="QFZ77" s="1"/>
      <c r="QGA77" s="1"/>
      <c r="QGB77" s="1"/>
      <c r="QGC77" s="1"/>
      <c r="QGD77" s="1"/>
      <c r="QGE77" s="1"/>
      <c r="QGF77" s="1"/>
      <c r="QGG77" s="1"/>
      <c r="QGH77" s="1"/>
      <c r="QGI77" s="1"/>
      <c r="QGJ77" s="1"/>
      <c r="QGK77" s="1"/>
      <c r="QGL77" s="1"/>
      <c r="QGM77" s="1"/>
      <c r="QGN77" s="1"/>
      <c r="QGO77" s="1"/>
      <c r="QGP77" s="1"/>
      <c r="QGQ77" s="1"/>
      <c r="QGR77" s="1"/>
      <c r="QGS77" s="1"/>
      <c r="QGT77" s="1"/>
      <c r="QGU77" s="1"/>
      <c r="QGV77" s="1"/>
      <c r="QGW77" s="1"/>
      <c r="QGX77" s="1"/>
      <c r="QGY77" s="1"/>
      <c r="QGZ77" s="1"/>
      <c r="QHA77" s="1"/>
      <c r="QHB77" s="1"/>
      <c r="QHC77" s="1"/>
      <c r="QHD77" s="1"/>
      <c r="QHE77" s="1"/>
      <c r="QHF77" s="1"/>
      <c r="QHG77" s="1"/>
      <c r="QHH77" s="1"/>
      <c r="QHI77" s="1"/>
      <c r="QHJ77" s="1"/>
      <c r="QHK77" s="1"/>
      <c r="QHL77" s="1"/>
      <c r="QHM77" s="1"/>
      <c r="QHN77" s="1"/>
      <c r="QHO77" s="1"/>
      <c r="QHP77" s="1"/>
      <c r="QHQ77" s="1"/>
      <c r="QHR77" s="1"/>
      <c r="QHS77" s="1"/>
      <c r="QHT77" s="1"/>
      <c r="QHU77" s="1"/>
      <c r="QHV77" s="1"/>
      <c r="QHW77" s="1"/>
      <c r="QHX77" s="1"/>
      <c r="QHY77" s="1"/>
      <c r="QHZ77" s="1"/>
      <c r="QIA77" s="1"/>
      <c r="QIB77" s="1"/>
      <c r="QIC77" s="1"/>
      <c r="QID77" s="1"/>
      <c r="QIE77" s="1"/>
      <c r="QIF77" s="1"/>
      <c r="QIG77" s="1"/>
      <c r="QIH77" s="1"/>
      <c r="QII77" s="1"/>
      <c r="QIJ77" s="1"/>
      <c r="QIK77" s="1"/>
      <c r="QIL77" s="1"/>
      <c r="QIM77" s="1"/>
      <c r="QIN77" s="1"/>
      <c r="QIO77" s="1"/>
      <c r="QIP77" s="1"/>
      <c r="QIQ77" s="1"/>
      <c r="QIR77" s="1"/>
      <c r="QIS77" s="1"/>
      <c r="QIT77" s="1"/>
      <c r="QIU77" s="1"/>
      <c r="QIV77" s="1"/>
      <c r="QIW77" s="1"/>
      <c r="QIX77" s="1"/>
      <c r="QIY77" s="1"/>
      <c r="QIZ77" s="1"/>
      <c r="QJA77" s="1"/>
      <c r="QJB77" s="1"/>
      <c r="QJC77" s="1"/>
      <c r="QJD77" s="1"/>
      <c r="QJE77" s="1"/>
      <c r="QJF77" s="1"/>
      <c r="QJG77" s="1"/>
      <c r="QJH77" s="1"/>
      <c r="QJI77" s="1"/>
      <c r="QJJ77" s="1"/>
      <c r="QJK77" s="1"/>
      <c r="QJL77" s="1"/>
      <c r="QJM77" s="1"/>
      <c r="QJN77" s="1"/>
      <c r="QJO77" s="1"/>
      <c r="QJP77" s="1"/>
      <c r="QJQ77" s="1"/>
      <c r="QJR77" s="1"/>
      <c r="QJS77" s="1"/>
      <c r="QJT77" s="1"/>
      <c r="QJU77" s="1"/>
      <c r="QJV77" s="1"/>
      <c r="QJW77" s="1"/>
      <c r="QJX77" s="1"/>
      <c r="QJY77" s="1"/>
      <c r="QJZ77" s="1"/>
      <c r="QKA77" s="1"/>
      <c r="QKB77" s="1"/>
      <c r="QKC77" s="1"/>
      <c r="QKD77" s="1"/>
      <c r="QKE77" s="1"/>
      <c r="QKF77" s="1"/>
      <c r="QKG77" s="1"/>
      <c r="QKH77" s="1"/>
      <c r="QKI77" s="1"/>
      <c r="QKJ77" s="1"/>
      <c r="QKK77" s="1"/>
      <c r="QKL77" s="1"/>
      <c r="QKM77" s="1"/>
      <c r="QKN77" s="1"/>
      <c r="QKO77" s="1"/>
      <c r="QKP77" s="1"/>
      <c r="QKQ77" s="1"/>
      <c r="QKR77" s="1"/>
      <c r="QKS77" s="1"/>
      <c r="QKT77" s="1"/>
      <c r="QKU77" s="1"/>
      <c r="QKV77" s="1"/>
      <c r="QKW77" s="1"/>
      <c r="QKX77" s="1"/>
      <c r="QKY77" s="1"/>
      <c r="QKZ77" s="1"/>
      <c r="QLA77" s="1"/>
      <c r="QLB77" s="1"/>
      <c r="QLC77" s="1"/>
      <c r="QLD77" s="1"/>
      <c r="QLE77" s="1"/>
      <c r="QLF77" s="1"/>
      <c r="QLG77" s="1"/>
      <c r="QLH77" s="1"/>
      <c r="QLI77" s="1"/>
      <c r="QLJ77" s="1"/>
      <c r="QLK77" s="1"/>
      <c r="QLL77" s="1"/>
      <c r="QLM77" s="1"/>
      <c r="QLN77" s="1"/>
      <c r="QLO77" s="1"/>
      <c r="QLP77" s="1"/>
      <c r="QLQ77" s="1"/>
      <c r="QLR77" s="1"/>
      <c r="QLS77" s="1"/>
      <c r="QLT77" s="1"/>
      <c r="QLU77" s="1"/>
      <c r="QLV77" s="1"/>
      <c r="QLW77" s="1"/>
      <c r="QLX77" s="1"/>
      <c r="QLY77" s="1"/>
      <c r="QLZ77" s="1"/>
      <c r="QMA77" s="1"/>
      <c r="QMB77" s="1"/>
      <c r="QMC77" s="1"/>
      <c r="QMD77" s="1"/>
      <c r="QME77" s="1"/>
      <c r="QMF77" s="1"/>
      <c r="QMG77" s="1"/>
      <c r="QMH77" s="1"/>
      <c r="QMI77" s="1"/>
      <c r="QMJ77" s="1"/>
      <c r="QMK77" s="1"/>
      <c r="QML77" s="1"/>
      <c r="QMM77" s="1"/>
      <c r="QMN77" s="1"/>
      <c r="QMO77" s="1"/>
      <c r="QMP77" s="1"/>
      <c r="QMQ77" s="1"/>
      <c r="QMR77" s="1"/>
      <c r="QMS77" s="1"/>
      <c r="QMT77" s="1"/>
      <c r="QMU77" s="1"/>
      <c r="QMV77" s="1"/>
      <c r="QMW77" s="1"/>
      <c r="QMX77" s="1"/>
      <c r="QMY77" s="1"/>
      <c r="QMZ77" s="1"/>
      <c r="QNA77" s="1"/>
      <c r="QNB77" s="1"/>
      <c r="QNC77" s="1"/>
      <c r="QND77" s="1"/>
      <c r="QNE77" s="1"/>
      <c r="QNF77" s="1"/>
      <c r="QNG77" s="1"/>
      <c r="QNH77" s="1"/>
      <c r="QNI77" s="1"/>
      <c r="QNJ77" s="1"/>
      <c r="QNK77" s="1"/>
      <c r="QNL77" s="1"/>
      <c r="QNM77" s="1"/>
      <c r="QNN77" s="1"/>
      <c r="QNO77" s="1"/>
      <c r="QNP77" s="1"/>
      <c r="QNQ77" s="1"/>
      <c r="QNR77" s="1"/>
      <c r="QNS77" s="1"/>
      <c r="QNT77" s="1"/>
      <c r="QNU77" s="1"/>
      <c r="QNV77" s="1"/>
      <c r="QNW77" s="1"/>
      <c r="QNX77" s="1"/>
      <c r="QNY77" s="1"/>
      <c r="QNZ77" s="1"/>
      <c r="QOA77" s="1"/>
      <c r="QOB77" s="1"/>
      <c r="QOC77" s="1"/>
      <c r="QOD77" s="1"/>
      <c r="QOE77" s="1"/>
      <c r="QOF77" s="1"/>
      <c r="QOG77" s="1"/>
      <c r="QOH77" s="1"/>
      <c r="QOI77" s="1"/>
      <c r="QOJ77" s="1"/>
      <c r="QOK77" s="1"/>
      <c r="QOL77" s="1"/>
      <c r="QOM77" s="1"/>
      <c r="QON77" s="1"/>
      <c r="QOO77" s="1"/>
      <c r="QOP77" s="1"/>
      <c r="QOQ77" s="1"/>
      <c r="QOR77" s="1"/>
      <c r="QOS77" s="1"/>
      <c r="QOT77" s="1"/>
      <c r="QOU77" s="1"/>
      <c r="QOV77" s="1"/>
      <c r="QOW77" s="1"/>
      <c r="QOX77" s="1"/>
      <c r="QOY77" s="1"/>
      <c r="QOZ77" s="1"/>
      <c r="QPA77" s="1"/>
      <c r="QPB77" s="1"/>
      <c r="QPC77" s="1"/>
      <c r="QPD77" s="1"/>
      <c r="QPE77" s="1"/>
      <c r="QPF77" s="1"/>
      <c r="QPG77" s="1"/>
      <c r="QPH77" s="1"/>
      <c r="QPI77" s="1"/>
      <c r="QPJ77" s="1"/>
      <c r="QPK77" s="1"/>
      <c r="QPL77" s="1"/>
      <c r="QPM77" s="1"/>
      <c r="QPN77" s="1"/>
      <c r="QPO77" s="1"/>
      <c r="QPP77" s="1"/>
      <c r="QPQ77" s="1"/>
      <c r="QPR77" s="1"/>
      <c r="QPS77" s="1"/>
      <c r="QPT77" s="1"/>
      <c r="QPU77" s="1"/>
      <c r="QPV77" s="1"/>
      <c r="QPW77" s="1"/>
      <c r="QPX77" s="1"/>
      <c r="QPY77" s="1"/>
      <c r="QPZ77" s="1"/>
      <c r="QQA77" s="1"/>
      <c r="QQB77" s="1"/>
      <c r="QQC77" s="1"/>
      <c r="QQD77" s="1"/>
      <c r="QQE77" s="1"/>
      <c r="QQF77" s="1"/>
      <c r="QQG77" s="1"/>
      <c r="QQH77" s="1"/>
      <c r="QQI77" s="1"/>
      <c r="QQJ77" s="1"/>
      <c r="QQK77" s="1"/>
      <c r="QQL77" s="1"/>
      <c r="QQM77" s="1"/>
      <c r="QQN77" s="1"/>
      <c r="QQO77" s="1"/>
      <c r="QQP77" s="1"/>
      <c r="QQQ77" s="1"/>
      <c r="QQR77" s="1"/>
      <c r="QQS77" s="1"/>
      <c r="QQT77" s="1"/>
      <c r="QQU77" s="1"/>
      <c r="QQV77" s="1"/>
      <c r="QQW77" s="1"/>
      <c r="QQX77" s="1"/>
      <c r="QQY77" s="1"/>
      <c r="QQZ77" s="1"/>
      <c r="QRA77" s="1"/>
      <c r="QRB77" s="1"/>
      <c r="QRC77" s="1"/>
      <c r="QRD77" s="1"/>
      <c r="QRE77" s="1"/>
      <c r="QRF77" s="1"/>
      <c r="QRG77" s="1"/>
      <c r="QRH77" s="1"/>
      <c r="QRI77" s="1"/>
      <c r="QRJ77" s="1"/>
      <c r="QRK77" s="1"/>
      <c r="QRL77" s="1"/>
      <c r="QRM77" s="1"/>
      <c r="QRN77" s="1"/>
      <c r="QRO77" s="1"/>
      <c r="QRP77" s="1"/>
      <c r="QRQ77" s="1"/>
      <c r="QRR77" s="1"/>
      <c r="QRS77" s="1"/>
      <c r="QRT77" s="1"/>
      <c r="QRU77" s="1"/>
      <c r="QRV77" s="1"/>
      <c r="QRW77" s="1"/>
      <c r="QRX77" s="1"/>
      <c r="QRY77" s="1"/>
      <c r="QRZ77" s="1"/>
      <c r="QSA77" s="1"/>
      <c r="QSB77" s="1"/>
      <c r="QSC77" s="1"/>
      <c r="QSD77" s="1"/>
      <c r="QSE77" s="1"/>
      <c r="QSF77" s="1"/>
      <c r="QSG77" s="1"/>
      <c r="QSH77" s="1"/>
      <c r="QSI77" s="1"/>
      <c r="QSJ77" s="1"/>
      <c r="QSK77" s="1"/>
      <c r="QSL77" s="1"/>
      <c r="QSM77" s="1"/>
      <c r="QSN77" s="1"/>
      <c r="QSO77" s="1"/>
      <c r="QSP77" s="1"/>
      <c r="QSQ77" s="1"/>
      <c r="QSR77" s="1"/>
      <c r="QSS77" s="1"/>
      <c r="QST77" s="1"/>
      <c r="QSU77" s="1"/>
      <c r="QSV77" s="1"/>
      <c r="QSW77" s="1"/>
      <c r="QSX77" s="1"/>
      <c r="QSY77" s="1"/>
      <c r="QSZ77" s="1"/>
      <c r="QTA77" s="1"/>
      <c r="QTB77" s="1"/>
      <c r="QTC77" s="1"/>
      <c r="QTD77" s="1"/>
      <c r="QTE77" s="1"/>
      <c r="QTF77" s="1"/>
      <c r="QTG77" s="1"/>
      <c r="QTH77" s="1"/>
      <c r="QTI77" s="1"/>
      <c r="QTJ77" s="1"/>
      <c r="QTK77" s="1"/>
      <c r="QTL77" s="1"/>
      <c r="QTM77" s="1"/>
      <c r="QTN77" s="1"/>
      <c r="QTO77" s="1"/>
      <c r="QTP77" s="1"/>
      <c r="QTQ77" s="1"/>
      <c r="QTR77" s="1"/>
      <c r="QTS77" s="1"/>
      <c r="QTT77" s="1"/>
      <c r="QTU77" s="1"/>
      <c r="QTV77" s="1"/>
      <c r="QTW77" s="1"/>
      <c r="QTX77" s="1"/>
      <c r="QTY77" s="1"/>
      <c r="QTZ77" s="1"/>
      <c r="QUA77" s="1"/>
      <c r="QUB77" s="1"/>
      <c r="QUC77" s="1"/>
      <c r="QUD77" s="1"/>
      <c r="QUE77" s="1"/>
      <c r="QUF77" s="1"/>
      <c r="QUG77" s="1"/>
      <c r="QUH77" s="1"/>
      <c r="QUI77" s="1"/>
      <c r="QUJ77" s="1"/>
      <c r="QUK77" s="1"/>
      <c r="QUL77" s="1"/>
      <c r="QUM77" s="1"/>
      <c r="QUN77" s="1"/>
      <c r="QUO77" s="1"/>
      <c r="QUP77" s="1"/>
      <c r="QUQ77" s="1"/>
      <c r="QUR77" s="1"/>
      <c r="QUS77" s="1"/>
      <c r="QUT77" s="1"/>
      <c r="QUU77" s="1"/>
      <c r="QUV77" s="1"/>
      <c r="QUW77" s="1"/>
      <c r="QUX77" s="1"/>
      <c r="QUY77" s="1"/>
      <c r="QUZ77" s="1"/>
      <c r="QVA77" s="1"/>
      <c r="QVB77" s="1"/>
      <c r="QVC77" s="1"/>
      <c r="QVD77" s="1"/>
      <c r="QVE77" s="1"/>
      <c r="QVF77" s="1"/>
      <c r="QVG77" s="1"/>
      <c r="QVH77" s="1"/>
      <c r="QVI77" s="1"/>
      <c r="QVJ77" s="1"/>
      <c r="QVK77" s="1"/>
      <c r="QVL77" s="1"/>
      <c r="QVM77" s="1"/>
      <c r="QVN77" s="1"/>
      <c r="QVO77" s="1"/>
      <c r="QVP77" s="1"/>
      <c r="QVQ77" s="1"/>
      <c r="QVR77" s="1"/>
      <c r="QVS77" s="1"/>
      <c r="QVT77" s="1"/>
      <c r="QVU77" s="1"/>
      <c r="QVV77" s="1"/>
      <c r="QVW77" s="1"/>
      <c r="QVX77" s="1"/>
      <c r="QVY77" s="1"/>
      <c r="QVZ77" s="1"/>
      <c r="QWA77" s="1"/>
      <c r="QWB77" s="1"/>
      <c r="QWC77" s="1"/>
      <c r="QWD77" s="1"/>
      <c r="QWE77" s="1"/>
      <c r="QWF77" s="1"/>
      <c r="QWG77" s="1"/>
      <c r="QWH77" s="1"/>
      <c r="QWI77" s="1"/>
      <c r="QWJ77" s="1"/>
      <c r="QWK77" s="1"/>
      <c r="QWL77" s="1"/>
      <c r="QWM77" s="1"/>
      <c r="QWN77" s="1"/>
      <c r="QWO77" s="1"/>
      <c r="QWP77" s="1"/>
      <c r="QWQ77" s="1"/>
      <c r="QWR77" s="1"/>
      <c r="QWS77" s="1"/>
      <c r="QWT77" s="1"/>
      <c r="QWU77" s="1"/>
      <c r="QWV77" s="1"/>
      <c r="QWW77" s="1"/>
      <c r="QWX77" s="1"/>
      <c r="QWY77" s="1"/>
      <c r="QWZ77" s="1"/>
      <c r="QXA77" s="1"/>
      <c r="QXB77" s="1"/>
      <c r="QXC77" s="1"/>
      <c r="QXD77" s="1"/>
      <c r="QXE77" s="1"/>
      <c r="QXF77" s="1"/>
      <c r="QXG77" s="1"/>
      <c r="QXH77" s="1"/>
      <c r="QXI77" s="1"/>
      <c r="QXJ77" s="1"/>
      <c r="QXK77" s="1"/>
      <c r="QXL77" s="1"/>
      <c r="QXM77" s="1"/>
      <c r="QXN77" s="1"/>
      <c r="QXO77" s="1"/>
      <c r="QXP77" s="1"/>
      <c r="QXQ77" s="1"/>
      <c r="QXR77" s="1"/>
      <c r="QXS77" s="1"/>
      <c r="QXT77" s="1"/>
      <c r="QXU77" s="1"/>
      <c r="QXV77" s="1"/>
      <c r="QXW77" s="1"/>
      <c r="QXX77" s="1"/>
      <c r="QXY77" s="1"/>
      <c r="QXZ77" s="1"/>
      <c r="QYA77" s="1"/>
      <c r="QYB77" s="1"/>
      <c r="QYC77" s="1"/>
      <c r="QYD77" s="1"/>
      <c r="QYE77" s="1"/>
      <c r="QYF77" s="1"/>
      <c r="QYG77" s="1"/>
      <c r="QYH77" s="1"/>
      <c r="QYI77" s="1"/>
      <c r="QYJ77" s="1"/>
      <c r="QYK77" s="1"/>
      <c r="QYL77" s="1"/>
      <c r="QYM77" s="1"/>
      <c r="QYN77" s="1"/>
      <c r="QYO77" s="1"/>
      <c r="QYP77" s="1"/>
      <c r="QYQ77" s="1"/>
      <c r="QYR77" s="1"/>
      <c r="QYS77" s="1"/>
      <c r="QYT77" s="1"/>
      <c r="QYU77" s="1"/>
      <c r="QYV77" s="1"/>
      <c r="QYW77" s="1"/>
      <c r="QYX77" s="1"/>
      <c r="QYY77" s="1"/>
      <c r="QYZ77" s="1"/>
      <c r="QZA77" s="1"/>
      <c r="QZB77" s="1"/>
      <c r="QZC77" s="1"/>
      <c r="QZD77" s="1"/>
      <c r="QZE77" s="1"/>
      <c r="QZF77" s="1"/>
      <c r="QZG77" s="1"/>
      <c r="QZH77" s="1"/>
      <c r="QZI77" s="1"/>
      <c r="QZJ77" s="1"/>
      <c r="QZK77" s="1"/>
      <c r="QZL77" s="1"/>
      <c r="QZM77" s="1"/>
      <c r="QZN77" s="1"/>
      <c r="QZO77" s="1"/>
      <c r="QZP77" s="1"/>
      <c r="QZQ77" s="1"/>
      <c r="QZR77" s="1"/>
      <c r="QZS77" s="1"/>
      <c r="QZT77" s="1"/>
      <c r="QZU77" s="1"/>
      <c r="QZV77" s="1"/>
      <c r="QZW77" s="1"/>
      <c r="QZX77" s="1"/>
      <c r="QZY77" s="1"/>
      <c r="QZZ77" s="1"/>
      <c r="RAA77" s="1"/>
      <c r="RAB77" s="1"/>
      <c r="RAC77" s="1"/>
      <c r="RAD77" s="1"/>
      <c r="RAE77" s="1"/>
      <c r="RAF77" s="1"/>
      <c r="RAG77" s="1"/>
      <c r="RAH77" s="1"/>
      <c r="RAI77" s="1"/>
      <c r="RAJ77" s="1"/>
      <c r="RAK77" s="1"/>
      <c r="RAL77" s="1"/>
      <c r="RAM77" s="1"/>
      <c r="RAN77" s="1"/>
      <c r="RAO77" s="1"/>
      <c r="RAP77" s="1"/>
      <c r="RAQ77" s="1"/>
      <c r="RAR77" s="1"/>
      <c r="RAS77" s="1"/>
      <c r="RAT77" s="1"/>
      <c r="RAU77" s="1"/>
      <c r="RAV77" s="1"/>
      <c r="RAW77" s="1"/>
      <c r="RAX77" s="1"/>
      <c r="RAY77" s="1"/>
      <c r="RAZ77" s="1"/>
      <c r="RBA77" s="1"/>
      <c r="RBB77" s="1"/>
      <c r="RBC77" s="1"/>
      <c r="RBD77" s="1"/>
      <c r="RBE77" s="1"/>
      <c r="RBF77" s="1"/>
      <c r="RBG77" s="1"/>
      <c r="RBH77" s="1"/>
      <c r="RBI77" s="1"/>
      <c r="RBJ77" s="1"/>
      <c r="RBK77" s="1"/>
      <c r="RBL77" s="1"/>
      <c r="RBM77" s="1"/>
      <c r="RBN77" s="1"/>
      <c r="RBO77" s="1"/>
      <c r="RBP77" s="1"/>
      <c r="RBQ77" s="1"/>
      <c r="RBR77" s="1"/>
      <c r="RBS77" s="1"/>
      <c r="RBT77" s="1"/>
      <c r="RBU77" s="1"/>
      <c r="RBV77" s="1"/>
      <c r="RBW77" s="1"/>
      <c r="RBX77" s="1"/>
      <c r="RBY77" s="1"/>
      <c r="RBZ77" s="1"/>
      <c r="RCA77" s="1"/>
      <c r="RCB77" s="1"/>
      <c r="RCC77" s="1"/>
      <c r="RCD77" s="1"/>
      <c r="RCE77" s="1"/>
      <c r="RCF77" s="1"/>
      <c r="RCG77" s="1"/>
      <c r="RCH77" s="1"/>
      <c r="RCI77" s="1"/>
      <c r="RCJ77" s="1"/>
      <c r="RCK77" s="1"/>
      <c r="RCL77" s="1"/>
      <c r="RCM77" s="1"/>
      <c r="RCN77" s="1"/>
      <c r="RCO77" s="1"/>
      <c r="RCP77" s="1"/>
      <c r="RCQ77" s="1"/>
      <c r="RCR77" s="1"/>
      <c r="RCS77" s="1"/>
      <c r="RCT77" s="1"/>
      <c r="RCU77" s="1"/>
      <c r="RCV77" s="1"/>
      <c r="RCW77" s="1"/>
      <c r="RCX77" s="1"/>
      <c r="RCY77" s="1"/>
      <c r="RCZ77" s="1"/>
      <c r="RDA77" s="1"/>
      <c r="RDB77" s="1"/>
      <c r="RDC77" s="1"/>
      <c r="RDD77" s="1"/>
      <c r="RDE77" s="1"/>
      <c r="RDF77" s="1"/>
      <c r="RDG77" s="1"/>
      <c r="RDH77" s="1"/>
      <c r="RDI77" s="1"/>
      <c r="RDJ77" s="1"/>
      <c r="RDK77" s="1"/>
      <c r="RDL77" s="1"/>
      <c r="RDM77" s="1"/>
      <c r="RDN77" s="1"/>
      <c r="RDO77" s="1"/>
      <c r="RDP77" s="1"/>
      <c r="RDQ77" s="1"/>
      <c r="RDR77" s="1"/>
      <c r="RDS77" s="1"/>
      <c r="RDT77" s="1"/>
      <c r="RDU77" s="1"/>
      <c r="RDV77" s="1"/>
      <c r="RDW77" s="1"/>
      <c r="RDX77" s="1"/>
      <c r="RDY77" s="1"/>
      <c r="RDZ77" s="1"/>
      <c r="REA77" s="1"/>
      <c r="REB77" s="1"/>
      <c r="REC77" s="1"/>
      <c r="RED77" s="1"/>
      <c r="REE77" s="1"/>
      <c r="REF77" s="1"/>
      <c r="REG77" s="1"/>
      <c r="REH77" s="1"/>
      <c r="REI77" s="1"/>
      <c r="REJ77" s="1"/>
      <c r="REK77" s="1"/>
      <c r="REL77" s="1"/>
      <c r="REM77" s="1"/>
      <c r="REN77" s="1"/>
      <c r="REO77" s="1"/>
      <c r="REP77" s="1"/>
      <c r="REQ77" s="1"/>
      <c r="RER77" s="1"/>
      <c r="RES77" s="1"/>
      <c r="RET77" s="1"/>
      <c r="REU77" s="1"/>
      <c r="REV77" s="1"/>
      <c r="REW77" s="1"/>
      <c r="REX77" s="1"/>
      <c r="REY77" s="1"/>
      <c r="REZ77" s="1"/>
      <c r="RFA77" s="1"/>
      <c r="RFB77" s="1"/>
      <c r="RFC77" s="1"/>
      <c r="RFD77" s="1"/>
      <c r="RFE77" s="1"/>
      <c r="RFF77" s="1"/>
      <c r="RFG77" s="1"/>
      <c r="RFH77" s="1"/>
      <c r="RFI77" s="1"/>
      <c r="RFJ77" s="1"/>
      <c r="RFK77" s="1"/>
      <c r="RFL77" s="1"/>
      <c r="RFM77" s="1"/>
      <c r="RFN77" s="1"/>
      <c r="RFO77" s="1"/>
      <c r="RFP77" s="1"/>
      <c r="RFQ77" s="1"/>
      <c r="RFR77" s="1"/>
      <c r="RFS77" s="1"/>
      <c r="RFT77" s="1"/>
      <c r="RFU77" s="1"/>
      <c r="RFV77" s="1"/>
      <c r="RFW77" s="1"/>
      <c r="RFX77" s="1"/>
      <c r="RFY77" s="1"/>
      <c r="RFZ77" s="1"/>
      <c r="RGA77" s="1"/>
      <c r="RGB77" s="1"/>
      <c r="RGC77" s="1"/>
      <c r="RGD77" s="1"/>
      <c r="RGE77" s="1"/>
      <c r="RGF77" s="1"/>
      <c r="RGG77" s="1"/>
      <c r="RGH77" s="1"/>
      <c r="RGI77" s="1"/>
      <c r="RGJ77" s="1"/>
      <c r="RGK77" s="1"/>
      <c r="RGL77" s="1"/>
      <c r="RGM77" s="1"/>
      <c r="RGN77" s="1"/>
      <c r="RGO77" s="1"/>
      <c r="RGP77" s="1"/>
      <c r="RGQ77" s="1"/>
      <c r="RGR77" s="1"/>
      <c r="RGS77" s="1"/>
      <c r="RGT77" s="1"/>
      <c r="RGU77" s="1"/>
      <c r="RGV77" s="1"/>
      <c r="RGW77" s="1"/>
      <c r="RGX77" s="1"/>
      <c r="RGY77" s="1"/>
      <c r="RGZ77" s="1"/>
      <c r="RHA77" s="1"/>
      <c r="RHB77" s="1"/>
      <c r="RHC77" s="1"/>
      <c r="RHD77" s="1"/>
      <c r="RHE77" s="1"/>
      <c r="RHF77" s="1"/>
      <c r="RHG77" s="1"/>
      <c r="RHH77" s="1"/>
      <c r="RHI77" s="1"/>
      <c r="RHJ77" s="1"/>
      <c r="RHK77" s="1"/>
      <c r="RHL77" s="1"/>
      <c r="RHM77" s="1"/>
      <c r="RHN77" s="1"/>
      <c r="RHO77" s="1"/>
      <c r="RHP77" s="1"/>
      <c r="RHQ77" s="1"/>
      <c r="RHR77" s="1"/>
      <c r="RHS77" s="1"/>
      <c r="RHT77" s="1"/>
      <c r="RHU77" s="1"/>
      <c r="RHV77" s="1"/>
      <c r="RHW77" s="1"/>
      <c r="RHX77" s="1"/>
      <c r="RHY77" s="1"/>
      <c r="RHZ77" s="1"/>
      <c r="RIA77" s="1"/>
      <c r="RIB77" s="1"/>
      <c r="RIC77" s="1"/>
      <c r="RID77" s="1"/>
      <c r="RIE77" s="1"/>
      <c r="RIF77" s="1"/>
      <c r="RIG77" s="1"/>
      <c r="RIH77" s="1"/>
      <c r="RII77" s="1"/>
      <c r="RIJ77" s="1"/>
      <c r="RIK77" s="1"/>
      <c r="RIL77" s="1"/>
      <c r="RIM77" s="1"/>
      <c r="RIN77" s="1"/>
      <c r="RIO77" s="1"/>
      <c r="RIP77" s="1"/>
      <c r="RIQ77" s="1"/>
      <c r="RIR77" s="1"/>
      <c r="RIS77" s="1"/>
      <c r="RIT77" s="1"/>
      <c r="RIU77" s="1"/>
      <c r="RIV77" s="1"/>
      <c r="RIW77" s="1"/>
      <c r="RIX77" s="1"/>
      <c r="RIY77" s="1"/>
      <c r="RIZ77" s="1"/>
      <c r="RJA77" s="1"/>
      <c r="RJB77" s="1"/>
      <c r="RJC77" s="1"/>
      <c r="RJD77" s="1"/>
      <c r="RJE77" s="1"/>
      <c r="RJF77" s="1"/>
      <c r="RJG77" s="1"/>
      <c r="RJH77" s="1"/>
      <c r="RJI77" s="1"/>
      <c r="RJJ77" s="1"/>
      <c r="RJK77" s="1"/>
      <c r="RJL77" s="1"/>
      <c r="RJM77" s="1"/>
      <c r="RJN77" s="1"/>
      <c r="RJO77" s="1"/>
      <c r="RJP77" s="1"/>
      <c r="RJQ77" s="1"/>
      <c r="RJR77" s="1"/>
      <c r="RJS77" s="1"/>
      <c r="RJT77" s="1"/>
      <c r="RJU77" s="1"/>
      <c r="RJV77" s="1"/>
      <c r="RJW77" s="1"/>
      <c r="RJX77" s="1"/>
      <c r="RJY77" s="1"/>
      <c r="RJZ77" s="1"/>
      <c r="RKA77" s="1"/>
      <c r="RKB77" s="1"/>
      <c r="RKC77" s="1"/>
      <c r="RKD77" s="1"/>
      <c r="RKE77" s="1"/>
      <c r="RKF77" s="1"/>
      <c r="RKG77" s="1"/>
      <c r="RKH77" s="1"/>
      <c r="RKI77" s="1"/>
      <c r="RKJ77" s="1"/>
      <c r="RKK77" s="1"/>
      <c r="RKL77" s="1"/>
      <c r="RKM77" s="1"/>
      <c r="RKN77" s="1"/>
      <c r="RKO77" s="1"/>
      <c r="RKP77" s="1"/>
      <c r="RKQ77" s="1"/>
      <c r="RKR77" s="1"/>
      <c r="RKS77" s="1"/>
      <c r="RKT77" s="1"/>
      <c r="RKU77" s="1"/>
      <c r="RKV77" s="1"/>
      <c r="RKW77" s="1"/>
      <c r="RKX77" s="1"/>
      <c r="RKY77" s="1"/>
      <c r="RKZ77" s="1"/>
      <c r="RLA77" s="1"/>
      <c r="RLB77" s="1"/>
      <c r="RLC77" s="1"/>
      <c r="RLD77" s="1"/>
      <c r="RLE77" s="1"/>
      <c r="RLF77" s="1"/>
      <c r="RLG77" s="1"/>
      <c r="RLH77" s="1"/>
      <c r="RLI77" s="1"/>
      <c r="RLJ77" s="1"/>
      <c r="RLK77" s="1"/>
      <c r="RLL77" s="1"/>
      <c r="RLM77" s="1"/>
      <c r="RLN77" s="1"/>
      <c r="RLO77" s="1"/>
      <c r="RLP77" s="1"/>
      <c r="RLQ77" s="1"/>
      <c r="RLR77" s="1"/>
      <c r="RLS77" s="1"/>
      <c r="RLT77" s="1"/>
      <c r="RLU77" s="1"/>
      <c r="RLV77" s="1"/>
      <c r="RLW77" s="1"/>
      <c r="RLX77" s="1"/>
      <c r="RLY77" s="1"/>
      <c r="RLZ77" s="1"/>
      <c r="RMA77" s="1"/>
      <c r="RMB77" s="1"/>
      <c r="RMC77" s="1"/>
      <c r="RMD77" s="1"/>
      <c r="RME77" s="1"/>
      <c r="RMF77" s="1"/>
      <c r="RMG77" s="1"/>
      <c r="RMH77" s="1"/>
      <c r="RMI77" s="1"/>
      <c r="RMJ77" s="1"/>
      <c r="RMK77" s="1"/>
      <c r="RML77" s="1"/>
      <c r="RMM77" s="1"/>
      <c r="RMN77" s="1"/>
      <c r="RMO77" s="1"/>
      <c r="RMP77" s="1"/>
      <c r="RMQ77" s="1"/>
      <c r="RMR77" s="1"/>
      <c r="RMS77" s="1"/>
      <c r="RMT77" s="1"/>
      <c r="RMU77" s="1"/>
      <c r="RMV77" s="1"/>
      <c r="RMW77" s="1"/>
      <c r="RMX77" s="1"/>
      <c r="RMY77" s="1"/>
      <c r="RMZ77" s="1"/>
      <c r="RNA77" s="1"/>
      <c r="RNB77" s="1"/>
      <c r="RNC77" s="1"/>
      <c r="RND77" s="1"/>
      <c r="RNE77" s="1"/>
      <c r="RNF77" s="1"/>
      <c r="RNG77" s="1"/>
      <c r="RNH77" s="1"/>
      <c r="RNI77" s="1"/>
      <c r="RNJ77" s="1"/>
      <c r="RNK77" s="1"/>
      <c r="RNL77" s="1"/>
      <c r="RNM77" s="1"/>
      <c r="RNN77" s="1"/>
      <c r="RNO77" s="1"/>
      <c r="RNP77" s="1"/>
      <c r="RNQ77" s="1"/>
      <c r="RNR77" s="1"/>
      <c r="RNS77" s="1"/>
      <c r="RNT77" s="1"/>
      <c r="RNU77" s="1"/>
      <c r="RNV77" s="1"/>
      <c r="RNW77" s="1"/>
      <c r="RNX77" s="1"/>
      <c r="RNY77" s="1"/>
      <c r="RNZ77" s="1"/>
      <c r="ROA77" s="1"/>
      <c r="ROB77" s="1"/>
      <c r="ROC77" s="1"/>
      <c r="ROD77" s="1"/>
      <c r="ROE77" s="1"/>
      <c r="ROF77" s="1"/>
      <c r="ROG77" s="1"/>
      <c r="ROH77" s="1"/>
      <c r="ROI77" s="1"/>
      <c r="ROJ77" s="1"/>
      <c r="ROK77" s="1"/>
      <c r="ROL77" s="1"/>
      <c r="ROM77" s="1"/>
      <c r="RON77" s="1"/>
      <c r="ROO77" s="1"/>
      <c r="ROP77" s="1"/>
      <c r="ROQ77" s="1"/>
      <c r="ROR77" s="1"/>
      <c r="ROS77" s="1"/>
      <c r="ROT77" s="1"/>
      <c r="ROU77" s="1"/>
      <c r="ROV77" s="1"/>
      <c r="ROW77" s="1"/>
      <c r="ROX77" s="1"/>
      <c r="ROY77" s="1"/>
      <c r="ROZ77" s="1"/>
      <c r="RPA77" s="1"/>
      <c r="RPB77" s="1"/>
      <c r="RPC77" s="1"/>
      <c r="RPD77" s="1"/>
      <c r="RPE77" s="1"/>
      <c r="RPF77" s="1"/>
      <c r="RPG77" s="1"/>
      <c r="RPH77" s="1"/>
      <c r="RPI77" s="1"/>
      <c r="RPJ77" s="1"/>
      <c r="RPK77" s="1"/>
      <c r="RPL77" s="1"/>
      <c r="RPM77" s="1"/>
      <c r="RPN77" s="1"/>
      <c r="RPO77" s="1"/>
      <c r="RPP77" s="1"/>
      <c r="RPQ77" s="1"/>
      <c r="RPR77" s="1"/>
      <c r="RPS77" s="1"/>
      <c r="RPT77" s="1"/>
      <c r="RPU77" s="1"/>
      <c r="RPV77" s="1"/>
      <c r="RPW77" s="1"/>
      <c r="RPX77" s="1"/>
      <c r="RPY77" s="1"/>
      <c r="RPZ77" s="1"/>
      <c r="RQA77" s="1"/>
      <c r="RQB77" s="1"/>
      <c r="RQC77" s="1"/>
      <c r="RQD77" s="1"/>
      <c r="RQE77" s="1"/>
      <c r="RQF77" s="1"/>
      <c r="RQG77" s="1"/>
      <c r="RQH77" s="1"/>
      <c r="RQI77" s="1"/>
      <c r="RQJ77" s="1"/>
      <c r="RQK77" s="1"/>
      <c r="RQL77" s="1"/>
      <c r="RQM77" s="1"/>
      <c r="RQN77" s="1"/>
      <c r="RQO77" s="1"/>
      <c r="RQP77" s="1"/>
      <c r="RQQ77" s="1"/>
      <c r="RQR77" s="1"/>
      <c r="RQS77" s="1"/>
      <c r="RQT77" s="1"/>
      <c r="RQU77" s="1"/>
      <c r="RQV77" s="1"/>
      <c r="RQW77" s="1"/>
      <c r="RQX77" s="1"/>
      <c r="RQY77" s="1"/>
      <c r="RQZ77" s="1"/>
      <c r="RRA77" s="1"/>
      <c r="RRB77" s="1"/>
      <c r="RRC77" s="1"/>
      <c r="RRD77" s="1"/>
      <c r="RRE77" s="1"/>
      <c r="RRF77" s="1"/>
      <c r="RRG77" s="1"/>
      <c r="RRH77" s="1"/>
      <c r="RRI77" s="1"/>
      <c r="RRJ77" s="1"/>
      <c r="RRK77" s="1"/>
      <c r="RRL77" s="1"/>
      <c r="RRM77" s="1"/>
      <c r="RRN77" s="1"/>
      <c r="RRO77" s="1"/>
      <c r="RRP77" s="1"/>
      <c r="RRQ77" s="1"/>
      <c r="RRR77" s="1"/>
      <c r="RRS77" s="1"/>
      <c r="RRT77" s="1"/>
      <c r="RRU77" s="1"/>
      <c r="RRV77" s="1"/>
      <c r="RRW77" s="1"/>
      <c r="RRX77" s="1"/>
      <c r="RRY77" s="1"/>
      <c r="RRZ77" s="1"/>
      <c r="RSA77" s="1"/>
      <c r="RSB77" s="1"/>
      <c r="RSC77" s="1"/>
      <c r="RSD77" s="1"/>
      <c r="RSE77" s="1"/>
      <c r="RSF77" s="1"/>
      <c r="RSG77" s="1"/>
      <c r="RSH77" s="1"/>
      <c r="RSI77" s="1"/>
      <c r="RSJ77" s="1"/>
      <c r="RSK77" s="1"/>
      <c r="RSL77" s="1"/>
      <c r="RSM77" s="1"/>
      <c r="RSN77" s="1"/>
      <c r="RSO77" s="1"/>
      <c r="RSP77" s="1"/>
      <c r="RSQ77" s="1"/>
      <c r="RSR77" s="1"/>
      <c r="RSS77" s="1"/>
      <c r="RST77" s="1"/>
      <c r="RSU77" s="1"/>
      <c r="RSV77" s="1"/>
      <c r="RSW77" s="1"/>
      <c r="RSX77" s="1"/>
      <c r="RSY77" s="1"/>
      <c r="RSZ77" s="1"/>
      <c r="RTA77" s="1"/>
      <c r="RTB77" s="1"/>
      <c r="RTC77" s="1"/>
      <c r="RTD77" s="1"/>
      <c r="RTE77" s="1"/>
      <c r="RTF77" s="1"/>
      <c r="RTG77" s="1"/>
      <c r="RTH77" s="1"/>
      <c r="RTI77" s="1"/>
      <c r="RTJ77" s="1"/>
      <c r="RTK77" s="1"/>
      <c r="RTL77" s="1"/>
      <c r="RTM77" s="1"/>
      <c r="RTN77" s="1"/>
      <c r="RTO77" s="1"/>
      <c r="RTP77" s="1"/>
      <c r="RTQ77" s="1"/>
      <c r="RTR77" s="1"/>
      <c r="RTS77" s="1"/>
      <c r="RTT77" s="1"/>
      <c r="RTU77" s="1"/>
      <c r="RTV77" s="1"/>
      <c r="RTW77" s="1"/>
      <c r="RTX77" s="1"/>
      <c r="RTY77" s="1"/>
      <c r="RTZ77" s="1"/>
      <c r="RUA77" s="1"/>
      <c r="RUB77" s="1"/>
      <c r="RUC77" s="1"/>
      <c r="RUD77" s="1"/>
      <c r="RUE77" s="1"/>
      <c r="RUF77" s="1"/>
      <c r="RUG77" s="1"/>
      <c r="RUH77" s="1"/>
      <c r="RUI77" s="1"/>
      <c r="RUJ77" s="1"/>
      <c r="RUK77" s="1"/>
      <c r="RUL77" s="1"/>
      <c r="RUM77" s="1"/>
      <c r="RUN77" s="1"/>
      <c r="RUO77" s="1"/>
      <c r="RUP77" s="1"/>
      <c r="RUQ77" s="1"/>
      <c r="RUR77" s="1"/>
      <c r="RUS77" s="1"/>
      <c r="RUT77" s="1"/>
      <c r="RUU77" s="1"/>
      <c r="RUV77" s="1"/>
      <c r="RUW77" s="1"/>
      <c r="RUX77" s="1"/>
      <c r="RUY77" s="1"/>
      <c r="RUZ77" s="1"/>
      <c r="RVA77" s="1"/>
      <c r="RVB77" s="1"/>
      <c r="RVC77" s="1"/>
      <c r="RVD77" s="1"/>
      <c r="RVE77" s="1"/>
      <c r="RVF77" s="1"/>
      <c r="RVG77" s="1"/>
      <c r="RVH77" s="1"/>
      <c r="RVI77" s="1"/>
      <c r="RVJ77" s="1"/>
      <c r="RVK77" s="1"/>
      <c r="RVL77" s="1"/>
      <c r="RVM77" s="1"/>
      <c r="RVN77" s="1"/>
      <c r="RVO77" s="1"/>
      <c r="RVP77" s="1"/>
      <c r="RVQ77" s="1"/>
      <c r="RVR77" s="1"/>
      <c r="RVS77" s="1"/>
      <c r="RVT77" s="1"/>
      <c r="RVU77" s="1"/>
      <c r="RVV77" s="1"/>
      <c r="RVW77" s="1"/>
      <c r="RVX77" s="1"/>
      <c r="RVY77" s="1"/>
      <c r="RVZ77" s="1"/>
      <c r="RWA77" s="1"/>
      <c r="RWB77" s="1"/>
      <c r="RWC77" s="1"/>
      <c r="RWD77" s="1"/>
      <c r="RWE77" s="1"/>
      <c r="RWF77" s="1"/>
      <c r="RWG77" s="1"/>
      <c r="RWH77" s="1"/>
      <c r="RWI77" s="1"/>
      <c r="RWJ77" s="1"/>
      <c r="RWK77" s="1"/>
      <c r="RWL77" s="1"/>
      <c r="RWM77" s="1"/>
      <c r="RWN77" s="1"/>
      <c r="RWO77" s="1"/>
      <c r="RWP77" s="1"/>
      <c r="RWQ77" s="1"/>
      <c r="RWR77" s="1"/>
      <c r="RWS77" s="1"/>
      <c r="RWT77" s="1"/>
      <c r="RWU77" s="1"/>
      <c r="RWV77" s="1"/>
      <c r="RWW77" s="1"/>
      <c r="RWX77" s="1"/>
      <c r="RWY77" s="1"/>
      <c r="RWZ77" s="1"/>
      <c r="RXA77" s="1"/>
      <c r="RXB77" s="1"/>
      <c r="RXC77" s="1"/>
      <c r="RXD77" s="1"/>
      <c r="RXE77" s="1"/>
      <c r="RXF77" s="1"/>
      <c r="RXG77" s="1"/>
      <c r="RXH77" s="1"/>
      <c r="RXI77" s="1"/>
      <c r="RXJ77" s="1"/>
      <c r="RXK77" s="1"/>
      <c r="RXL77" s="1"/>
      <c r="RXM77" s="1"/>
      <c r="RXN77" s="1"/>
      <c r="RXO77" s="1"/>
      <c r="RXP77" s="1"/>
      <c r="RXQ77" s="1"/>
      <c r="RXR77" s="1"/>
      <c r="RXS77" s="1"/>
      <c r="RXT77" s="1"/>
      <c r="RXU77" s="1"/>
      <c r="RXV77" s="1"/>
      <c r="RXW77" s="1"/>
      <c r="RXX77" s="1"/>
      <c r="RXY77" s="1"/>
      <c r="RXZ77" s="1"/>
      <c r="RYA77" s="1"/>
      <c r="RYB77" s="1"/>
      <c r="RYC77" s="1"/>
      <c r="RYD77" s="1"/>
      <c r="RYE77" s="1"/>
      <c r="RYF77" s="1"/>
      <c r="RYG77" s="1"/>
      <c r="RYH77" s="1"/>
      <c r="RYI77" s="1"/>
      <c r="RYJ77" s="1"/>
      <c r="RYK77" s="1"/>
      <c r="RYL77" s="1"/>
      <c r="RYM77" s="1"/>
      <c r="RYN77" s="1"/>
      <c r="RYO77" s="1"/>
      <c r="RYP77" s="1"/>
      <c r="RYQ77" s="1"/>
      <c r="RYR77" s="1"/>
      <c r="RYS77" s="1"/>
      <c r="RYT77" s="1"/>
      <c r="RYU77" s="1"/>
      <c r="RYV77" s="1"/>
      <c r="RYW77" s="1"/>
      <c r="RYX77" s="1"/>
      <c r="RYY77" s="1"/>
      <c r="RYZ77" s="1"/>
      <c r="RZA77" s="1"/>
      <c r="RZB77" s="1"/>
      <c r="RZC77" s="1"/>
      <c r="RZD77" s="1"/>
      <c r="RZE77" s="1"/>
      <c r="RZF77" s="1"/>
      <c r="RZG77" s="1"/>
      <c r="RZH77" s="1"/>
      <c r="RZI77" s="1"/>
      <c r="RZJ77" s="1"/>
      <c r="RZK77" s="1"/>
      <c r="RZL77" s="1"/>
      <c r="RZM77" s="1"/>
      <c r="RZN77" s="1"/>
      <c r="RZO77" s="1"/>
      <c r="RZP77" s="1"/>
      <c r="RZQ77" s="1"/>
      <c r="RZR77" s="1"/>
      <c r="RZS77" s="1"/>
      <c r="RZT77" s="1"/>
      <c r="RZU77" s="1"/>
      <c r="RZV77" s="1"/>
      <c r="RZW77" s="1"/>
      <c r="RZX77" s="1"/>
      <c r="RZY77" s="1"/>
      <c r="RZZ77" s="1"/>
      <c r="SAA77" s="1"/>
      <c r="SAB77" s="1"/>
      <c r="SAC77" s="1"/>
      <c r="SAD77" s="1"/>
      <c r="SAE77" s="1"/>
      <c r="SAF77" s="1"/>
      <c r="SAG77" s="1"/>
      <c r="SAH77" s="1"/>
      <c r="SAI77" s="1"/>
      <c r="SAJ77" s="1"/>
      <c r="SAK77" s="1"/>
      <c r="SAL77" s="1"/>
      <c r="SAM77" s="1"/>
      <c r="SAN77" s="1"/>
      <c r="SAO77" s="1"/>
      <c r="SAP77" s="1"/>
      <c r="SAQ77" s="1"/>
      <c r="SAR77" s="1"/>
      <c r="SAS77" s="1"/>
      <c r="SAT77" s="1"/>
      <c r="SAU77" s="1"/>
      <c r="SAV77" s="1"/>
      <c r="SAW77" s="1"/>
      <c r="SAX77" s="1"/>
      <c r="SAY77" s="1"/>
      <c r="SAZ77" s="1"/>
      <c r="SBA77" s="1"/>
      <c r="SBB77" s="1"/>
      <c r="SBC77" s="1"/>
      <c r="SBD77" s="1"/>
      <c r="SBE77" s="1"/>
      <c r="SBF77" s="1"/>
      <c r="SBG77" s="1"/>
      <c r="SBH77" s="1"/>
      <c r="SBI77" s="1"/>
      <c r="SBJ77" s="1"/>
      <c r="SBK77" s="1"/>
      <c r="SBL77" s="1"/>
      <c r="SBM77" s="1"/>
      <c r="SBN77" s="1"/>
      <c r="SBO77" s="1"/>
      <c r="SBP77" s="1"/>
      <c r="SBQ77" s="1"/>
      <c r="SBR77" s="1"/>
      <c r="SBS77" s="1"/>
      <c r="SBT77" s="1"/>
      <c r="SBU77" s="1"/>
      <c r="SBV77" s="1"/>
      <c r="SBW77" s="1"/>
      <c r="SBX77" s="1"/>
      <c r="SBY77" s="1"/>
      <c r="SBZ77" s="1"/>
      <c r="SCA77" s="1"/>
      <c r="SCB77" s="1"/>
      <c r="SCC77" s="1"/>
      <c r="SCD77" s="1"/>
      <c r="SCE77" s="1"/>
      <c r="SCF77" s="1"/>
      <c r="SCG77" s="1"/>
      <c r="SCH77" s="1"/>
      <c r="SCI77" s="1"/>
      <c r="SCJ77" s="1"/>
      <c r="SCK77" s="1"/>
      <c r="SCL77" s="1"/>
      <c r="SCM77" s="1"/>
      <c r="SCN77" s="1"/>
      <c r="SCO77" s="1"/>
      <c r="SCP77" s="1"/>
      <c r="SCQ77" s="1"/>
      <c r="SCR77" s="1"/>
      <c r="SCS77" s="1"/>
      <c r="SCT77" s="1"/>
      <c r="SCU77" s="1"/>
      <c r="SCV77" s="1"/>
      <c r="SCW77" s="1"/>
      <c r="SCX77" s="1"/>
      <c r="SCY77" s="1"/>
      <c r="SCZ77" s="1"/>
      <c r="SDA77" s="1"/>
      <c r="SDB77" s="1"/>
      <c r="SDC77" s="1"/>
      <c r="SDD77" s="1"/>
      <c r="SDE77" s="1"/>
      <c r="SDF77" s="1"/>
      <c r="SDG77" s="1"/>
      <c r="SDH77" s="1"/>
      <c r="SDI77" s="1"/>
      <c r="SDJ77" s="1"/>
      <c r="SDK77" s="1"/>
      <c r="SDL77" s="1"/>
      <c r="SDM77" s="1"/>
      <c r="SDN77" s="1"/>
      <c r="SDO77" s="1"/>
      <c r="SDP77" s="1"/>
      <c r="SDQ77" s="1"/>
      <c r="SDR77" s="1"/>
      <c r="SDS77" s="1"/>
      <c r="SDT77" s="1"/>
      <c r="SDU77" s="1"/>
      <c r="SDV77" s="1"/>
      <c r="SDW77" s="1"/>
      <c r="SDX77" s="1"/>
      <c r="SDY77" s="1"/>
      <c r="SDZ77" s="1"/>
      <c r="SEA77" s="1"/>
      <c r="SEB77" s="1"/>
      <c r="SEC77" s="1"/>
      <c r="SED77" s="1"/>
      <c r="SEE77" s="1"/>
      <c r="SEF77" s="1"/>
      <c r="SEG77" s="1"/>
      <c r="SEH77" s="1"/>
      <c r="SEI77" s="1"/>
      <c r="SEJ77" s="1"/>
      <c r="SEK77" s="1"/>
      <c r="SEL77" s="1"/>
      <c r="SEM77" s="1"/>
      <c r="SEN77" s="1"/>
      <c r="SEO77" s="1"/>
      <c r="SEP77" s="1"/>
      <c r="SEQ77" s="1"/>
      <c r="SER77" s="1"/>
      <c r="SES77" s="1"/>
      <c r="SET77" s="1"/>
      <c r="SEU77" s="1"/>
      <c r="SEV77" s="1"/>
      <c r="SEW77" s="1"/>
      <c r="SEX77" s="1"/>
      <c r="SEY77" s="1"/>
      <c r="SEZ77" s="1"/>
      <c r="SFA77" s="1"/>
      <c r="SFB77" s="1"/>
      <c r="SFC77" s="1"/>
      <c r="SFD77" s="1"/>
      <c r="SFE77" s="1"/>
      <c r="SFF77" s="1"/>
      <c r="SFG77" s="1"/>
      <c r="SFH77" s="1"/>
      <c r="SFI77" s="1"/>
      <c r="SFJ77" s="1"/>
      <c r="SFK77" s="1"/>
      <c r="SFL77" s="1"/>
      <c r="SFM77" s="1"/>
      <c r="SFN77" s="1"/>
      <c r="SFO77" s="1"/>
      <c r="SFP77" s="1"/>
      <c r="SFQ77" s="1"/>
      <c r="SFR77" s="1"/>
      <c r="SFS77" s="1"/>
      <c r="SFT77" s="1"/>
      <c r="SFU77" s="1"/>
      <c r="SFV77" s="1"/>
      <c r="SFW77" s="1"/>
      <c r="SFX77" s="1"/>
      <c r="SFY77" s="1"/>
      <c r="SFZ77" s="1"/>
      <c r="SGA77" s="1"/>
      <c r="SGB77" s="1"/>
      <c r="SGC77" s="1"/>
      <c r="SGD77" s="1"/>
      <c r="SGE77" s="1"/>
      <c r="SGF77" s="1"/>
      <c r="SGG77" s="1"/>
      <c r="SGH77" s="1"/>
      <c r="SGI77" s="1"/>
      <c r="SGJ77" s="1"/>
      <c r="SGK77" s="1"/>
      <c r="SGL77" s="1"/>
      <c r="SGM77" s="1"/>
      <c r="SGN77" s="1"/>
      <c r="SGO77" s="1"/>
      <c r="SGP77" s="1"/>
      <c r="SGQ77" s="1"/>
      <c r="SGR77" s="1"/>
      <c r="SGS77" s="1"/>
      <c r="SGT77" s="1"/>
      <c r="SGU77" s="1"/>
      <c r="SGV77" s="1"/>
      <c r="SGW77" s="1"/>
      <c r="SGX77" s="1"/>
      <c r="SGY77" s="1"/>
      <c r="SGZ77" s="1"/>
      <c r="SHA77" s="1"/>
      <c r="SHB77" s="1"/>
      <c r="SHC77" s="1"/>
      <c r="SHD77" s="1"/>
      <c r="SHE77" s="1"/>
      <c r="SHF77" s="1"/>
      <c r="SHG77" s="1"/>
      <c r="SHH77" s="1"/>
      <c r="SHI77" s="1"/>
      <c r="SHJ77" s="1"/>
      <c r="SHK77" s="1"/>
      <c r="SHL77" s="1"/>
      <c r="SHM77" s="1"/>
      <c r="SHN77" s="1"/>
      <c r="SHO77" s="1"/>
      <c r="SHP77" s="1"/>
      <c r="SHQ77" s="1"/>
      <c r="SHR77" s="1"/>
      <c r="SHS77" s="1"/>
      <c r="SHT77" s="1"/>
      <c r="SHU77" s="1"/>
      <c r="SHV77" s="1"/>
      <c r="SHW77" s="1"/>
      <c r="SHX77" s="1"/>
      <c r="SHY77" s="1"/>
      <c r="SHZ77" s="1"/>
      <c r="SIA77" s="1"/>
      <c r="SIB77" s="1"/>
      <c r="SIC77" s="1"/>
      <c r="SID77" s="1"/>
      <c r="SIE77" s="1"/>
      <c r="SIF77" s="1"/>
      <c r="SIG77" s="1"/>
      <c r="SIH77" s="1"/>
      <c r="SII77" s="1"/>
      <c r="SIJ77" s="1"/>
      <c r="SIK77" s="1"/>
      <c r="SIL77" s="1"/>
      <c r="SIM77" s="1"/>
      <c r="SIN77" s="1"/>
      <c r="SIO77" s="1"/>
      <c r="SIP77" s="1"/>
      <c r="SIQ77" s="1"/>
      <c r="SIR77" s="1"/>
      <c r="SIS77" s="1"/>
      <c r="SIT77" s="1"/>
      <c r="SIU77" s="1"/>
      <c r="SIV77" s="1"/>
      <c r="SIW77" s="1"/>
      <c r="SIX77" s="1"/>
      <c r="SIY77" s="1"/>
      <c r="SIZ77" s="1"/>
      <c r="SJA77" s="1"/>
      <c r="SJB77" s="1"/>
      <c r="SJC77" s="1"/>
      <c r="SJD77" s="1"/>
      <c r="SJE77" s="1"/>
      <c r="SJF77" s="1"/>
      <c r="SJG77" s="1"/>
      <c r="SJH77" s="1"/>
      <c r="SJI77" s="1"/>
      <c r="SJJ77" s="1"/>
      <c r="SJK77" s="1"/>
      <c r="SJL77" s="1"/>
      <c r="SJM77" s="1"/>
      <c r="SJN77" s="1"/>
      <c r="SJO77" s="1"/>
      <c r="SJP77" s="1"/>
      <c r="SJQ77" s="1"/>
      <c r="SJR77" s="1"/>
      <c r="SJS77" s="1"/>
      <c r="SJT77" s="1"/>
      <c r="SJU77" s="1"/>
      <c r="SJV77" s="1"/>
      <c r="SJW77" s="1"/>
      <c r="SJX77" s="1"/>
      <c r="SJY77" s="1"/>
      <c r="SJZ77" s="1"/>
      <c r="SKA77" s="1"/>
      <c r="SKB77" s="1"/>
      <c r="SKC77" s="1"/>
      <c r="SKD77" s="1"/>
      <c r="SKE77" s="1"/>
      <c r="SKF77" s="1"/>
      <c r="SKG77" s="1"/>
      <c r="SKH77" s="1"/>
      <c r="SKI77" s="1"/>
      <c r="SKJ77" s="1"/>
      <c r="SKK77" s="1"/>
      <c r="SKL77" s="1"/>
      <c r="SKM77" s="1"/>
      <c r="SKN77" s="1"/>
      <c r="SKO77" s="1"/>
      <c r="SKP77" s="1"/>
      <c r="SKQ77" s="1"/>
      <c r="SKR77" s="1"/>
      <c r="SKS77" s="1"/>
      <c r="SKT77" s="1"/>
      <c r="SKU77" s="1"/>
      <c r="SKV77" s="1"/>
      <c r="SKW77" s="1"/>
      <c r="SKX77" s="1"/>
      <c r="SKY77" s="1"/>
      <c r="SKZ77" s="1"/>
      <c r="SLA77" s="1"/>
      <c r="SLB77" s="1"/>
      <c r="SLC77" s="1"/>
      <c r="SLD77" s="1"/>
      <c r="SLE77" s="1"/>
      <c r="SLF77" s="1"/>
      <c r="SLG77" s="1"/>
      <c r="SLH77" s="1"/>
      <c r="SLI77" s="1"/>
      <c r="SLJ77" s="1"/>
      <c r="SLK77" s="1"/>
      <c r="SLL77" s="1"/>
      <c r="SLM77" s="1"/>
      <c r="SLN77" s="1"/>
      <c r="SLO77" s="1"/>
      <c r="SLP77" s="1"/>
      <c r="SLQ77" s="1"/>
      <c r="SLR77" s="1"/>
      <c r="SLS77" s="1"/>
      <c r="SLT77" s="1"/>
      <c r="SLU77" s="1"/>
      <c r="SLV77" s="1"/>
      <c r="SLW77" s="1"/>
      <c r="SLX77" s="1"/>
      <c r="SLY77" s="1"/>
      <c r="SLZ77" s="1"/>
      <c r="SMA77" s="1"/>
      <c r="SMB77" s="1"/>
      <c r="SMC77" s="1"/>
      <c r="SMD77" s="1"/>
      <c r="SME77" s="1"/>
      <c r="SMF77" s="1"/>
      <c r="SMG77" s="1"/>
      <c r="SMH77" s="1"/>
      <c r="SMI77" s="1"/>
      <c r="SMJ77" s="1"/>
      <c r="SMK77" s="1"/>
      <c r="SML77" s="1"/>
      <c r="SMM77" s="1"/>
      <c r="SMN77" s="1"/>
      <c r="SMO77" s="1"/>
      <c r="SMP77" s="1"/>
      <c r="SMQ77" s="1"/>
      <c r="SMR77" s="1"/>
      <c r="SMS77" s="1"/>
      <c r="SMT77" s="1"/>
      <c r="SMU77" s="1"/>
      <c r="SMV77" s="1"/>
      <c r="SMW77" s="1"/>
      <c r="SMX77" s="1"/>
      <c r="SMY77" s="1"/>
      <c r="SMZ77" s="1"/>
      <c r="SNA77" s="1"/>
      <c r="SNB77" s="1"/>
      <c r="SNC77" s="1"/>
      <c r="SND77" s="1"/>
      <c r="SNE77" s="1"/>
      <c r="SNF77" s="1"/>
      <c r="SNG77" s="1"/>
      <c r="SNH77" s="1"/>
      <c r="SNI77" s="1"/>
      <c r="SNJ77" s="1"/>
      <c r="SNK77" s="1"/>
      <c r="SNL77" s="1"/>
      <c r="SNM77" s="1"/>
      <c r="SNN77" s="1"/>
      <c r="SNO77" s="1"/>
      <c r="SNP77" s="1"/>
      <c r="SNQ77" s="1"/>
      <c r="SNR77" s="1"/>
      <c r="SNS77" s="1"/>
      <c r="SNT77" s="1"/>
      <c r="SNU77" s="1"/>
      <c r="SNV77" s="1"/>
      <c r="SNW77" s="1"/>
      <c r="SNX77" s="1"/>
      <c r="SNY77" s="1"/>
      <c r="SNZ77" s="1"/>
      <c r="SOA77" s="1"/>
      <c r="SOB77" s="1"/>
      <c r="SOC77" s="1"/>
      <c r="SOD77" s="1"/>
      <c r="SOE77" s="1"/>
      <c r="SOF77" s="1"/>
      <c r="SOG77" s="1"/>
      <c r="SOH77" s="1"/>
      <c r="SOI77" s="1"/>
      <c r="SOJ77" s="1"/>
      <c r="SOK77" s="1"/>
      <c r="SOL77" s="1"/>
      <c r="SOM77" s="1"/>
      <c r="SON77" s="1"/>
      <c r="SOO77" s="1"/>
      <c r="SOP77" s="1"/>
      <c r="SOQ77" s="1"/>
      <c r="SOR77" s="1"/>
      <c r="SOS77" s="1"/>
      <c r="SOT77" s="1"/>
      <c r="SOU77" s="1"/>
      <c r="SOV77" s="1"/>
      <c r="SOW77" s="1"/>
      <c r="SOX77" s="1"/>
      <c r="SOY77" s="1"/>
      <c r="SOZ77" s="1"/>
      <c r="SPA77" s="1"/>
      <c r="SPB77" s="1"/>
      <c r="SPC77" s="1"/>
      <c r="SPD77" s="1"/>
      <c r="SPE77" s="1"/>
      <c r="SPF77" s="1"/>
      <c r="SPG77" s="1"/>
      <c r="SPH77" s="1"/>
      <c r="SPI77" s="1"/>
      <c r="SPJ77" s="1"/>
      <c r="SPK77" s="1"/>
      <c r="SPL77" s="1"/>
      <c r="SPM77" s="1"/>
      <c r="SPN77" s="1"/>
      <c r="SPO77" s="1"/>
      <c r="SPP77" s="1"/>
      <c r="SPQ77" s="1"/>
      <c r="SPR77" s="1"/>
      <c r="SPS77" s="1"/>
      <c r="SPT77" s="1"/>
      <c r="SPU77" s="1"/>
      <c r="SPV77" s="1"/>
      <c r="SPW77" s="1"/>
      <c r="SPX77" s="1"/>
      <c r="SPY77" s="1"/>
      <c r="SPZ77" s="1"/>
      <c r="SQA77" s="1"/>
      <c r="SQB77" s="1"/>
      <c r="SQC77" s="1"/>
      <c r="SQD77" s="1"/>
      <c r="SQE77" s="1"/>
      <c r="SQF77" s="1"/>
      <c r="SQG77" s="1"/>
      <c r="SQH77" s="1"/>
      <c r="SQI77" s="1"/>
      <c r="SQJ77" s="1"/>
      <c r="SQK77" s="1"/>
      <c r="SQL77" s="1"/>
      <c r="SQM77" s="1"/>
      <c r="SQN77" s="1"/>
      <c r="SQO77" s="1"/>
      <c r="SQP77" s="1"/>
      <c r="SQQ77" s="1"/>
      <c r="SQR77" s="1"/>
      <c r="SQS77" s="1"/>
      <c r="SQT77" s="1"/>
      <c r="SQU77" s="1"/>
      <c r="SQV77" s="1"/>
      <c r="SQW77" s="1"/>
      <c r="SQX77" s="1"/>
      <c r="SQY77" s="1"/>
      <c r="SQZ77" s="1"/>
      <c r="SRA77" s="1"/>
      <c r="SRB77" s="1"/>
      <c r="SRC77" s="1"/>
      <c r="SRD77" s="1"/>
      <c r="SRE77" s="1"/>
      <c r="SRF77" s="1"/>
      <c r="SRG77" s="1"/>
      <c r="SRH77" s="1"/>
      <c r="SRI77" s="1"/>
      <c r="SRJ77" s="1"/>
      <c r="SRK77" s="1"/>
      <c r="SRL77" s="1"/>
      <c r="SRM77" s="1"/>
      <c r="SRN77" s="1"/>
      <c r="SRO77" s="1"/>
      <c r="SRP77" s="1"/>
      <c r="SRQ77" s="1"/>
      <c r="SRR77" s="1"/>
      <c r="SRS77" s="1"/>
      <c r="SRT77" s="1"/>
      <c r="SRU77" s="1"/>
      <c r="SRV77" s="1"/>
      <c r="SRW77" s="1"/>
      <c r="SRX77" s="1"/>
      <c r="SRY77" s="1"/>
      <c r="SRZ77" s="1"/>
      <c r="SSA77" s="1"/>
      <c r="SSB77" s="1"/>
      <c r="SSC77" s="1"/>
      <c r="SSD77" s="1"/>
      <c r="SSE77" s="1"/>
      <c r="SSF77" s="1"/>
      <c r="SSG77" s="1"/>
      <c r="SSH77" s="1"/>
      <c r="SSI77" s="1"/>
      <c r="SSJ77" s="1"/>
      <c r="SSK77" s="1"/>
      <c r="SSL77" s="1"/>
      <c r="SSM77" s="1"/>
      <c r="SSN77" s="1"/>
      <c r="SSO77" s="1"/>
      <c r="SSP77" s="1"/>
      <c r="SSQ77" s="1"/>
      <c r="SSR77" s="1"/>
      <c r="SSS77" s="1"/>
      <c r="SST77" s="1"/>
      <c r="SSU77" s="1"/>
      <c r="SSV77" s="1"/>
      <c r="SSW77" s="1"/>
      <c r="SSX77" s="1"/>
      <c r="SSY77" s="1"/>
      <c r="SSZ77" s="1"/>
      <c r="STA77" s="1"/>
      <c r="STB77" s="1"/>
      <c r="STC77" s="1"/>
      <c r="STD77" s="1"/>
      <c r="STE77" s="1"/>
      <c r="STF77" s="1"/>
      <c r="STG77" s="1"/>
      <c r="STH77" s="1"/>
      <c r="STI77" s="1"/>
      <c r="STJ77" s="1"/>
      <c r="STK77" s="1"/>
      <c r="STL77" s="1"/>
      <c r="STM77" s="1"/>
      <c r="STN77" s="1"/>
      <c r="STO77" s="1"/>
      <c r="STP77" s="1"/>
      <c r="STQ77" s="1"/>
      <c r="STR77" s="1"/>
      <c r="STS77" s="1"/>
      <c r="STT77" s="1"/>
      <c r="STU77" s="1"/>
      <c r="STV77" s="1"/>
      <c r="STW77" s="1"/>
      <c r="STX77" s="1"/>
      <c r="STY77" s="1"/>
      <c r="STZ77" s="1"/>
      <c r="SUA77" s="1"/>
      <c r="SUB77" s="1"/>
      <c r="SUC77" s="1"/>
      <c r="SUD77" s="1"/>
      <c r="SUE77" s="1"/>
      <c r="SUF77" s="1"/>
      <c r="SUG77" s="1"/>
      <c r="SUH77" s="1"/>
      <c r="SUI77" s="1"/>
      <c r="SUJ77" s="1"/>
      <c r="SUK77" s="1"/>
      <c r="SUL77" s="1"/>
      <c r="SUM77" s="1"/>
      <c r="SUN77" s="1"/>
      <c r="SUO77" s="1"/>
      <c r="SUP77" s="1"/>
      <c r="SUQ77" s="1"/>
      <c r="SUR77" s="1"/>
      <c r="SUS77" s="1"/>
      <c r="SUT77" s="1"/>
      <c r="SUU77" s="1"/>
      <c r="SUV77" s="1"/>
      <c r="SUW77" s="1"/>
      <c r="SUX77" s="1"/>
      <c r="SUY77" s="1"/>
      <c r="SUZ77" s="1"/>
      <c r="SVA77" s="1"/>
      <c r="SVB77" s="1"/>
      <c r="SVC77" s="1"/>
      <c r="SVD77" s="1"/>
      <c r="SVE77" s="1"/>
      <c r="SVF77" s="1"/>
      <c r="SVG77" s="1"/>
      <c r="SVH77" s="1"/>
      <c r="SVI77" s="1"/>
      <c r="SVJ77" s="1"/>
      <c r="SVK77" s="1"/>
      <c r="SVL77" s="1"/>
      <c r="SVM77" s="1"/>
      <c r="SVN77" s="1"/>
      <c r="SVO77" s="1"/>
      <c r="SVP77" s="1"/>
      <c r="SVQ77" s="1"/>
      <c r="SVR77" s="1"/>
      <c r="SVS77" s="1"/>
      <c r="SVT77" s="1"/>
      <c r="SVU77" s="1"/>
      <c r="SVV77" s="1"/>
      <c r="SVW77" s="1"/>
      <c r="SVX77" s="1"/>
      <c r="SVY77" s="1"/>
      <c r="SVZ77" s="1"/>
      <c r="SWA77" s="1"/>
      <c r="SWB77" s="1"/>
      <c r="SWC77" s="1"/>
      <c r="SWD77" s="1"/>
      <c r="SWE77" s="1"/>
      <c r="SWF77" s="1"/>
      <c r="SWG77" s="1"/>
      <c r="SWH77" s="1"/>
      <c r="SWI77" s="1"/>
      <c r="SWJ77" s="1"/>
      <c r="SWK77" s="1"/>
      <c r="SWL77" s="1"/>
      <c r="SWM77" s="1"/>
      <c r="SWN77" s="1"/>
      <c r="SWO77" s="1"/>
      <c r="SWP77" s="1"/>
      <c r="SWQ77" s="1"/>
      <c r="SWR77" s="1"/>
      <c r="SWS77" s="1"/>
      <c r="SWT77" s="1"/>
      <c r="SWU77" s="1"/>
      <c r="SWV77" s="1"/>
      <c r="SWW77" s="1"/>
      <c r="SWX77" s="1"/>
      <c r="SWY77" s="1"/>
      <c r="SWZ77" s="1"/>
      <c r="SXA77" s="1"/>
      <c r="SXB77" s="1"/>
      <c r="SXC77" s="1"/>
      <c r="SXD77" s="1"/>
      <c r="SXE77" s="1"/>
      <c r="SXF77" s="1"/>
      <c r="SXG77" s="1"/>
      <c r="SXH77" s="1"/>
      <c r="SXI77" s="1"/>
      <c r="SXJ77" s="1"/>
      <c r="SXK77" s="1"/>
      <c r="SXL77" s="1"/>
      <c r="SXM77" s="1"/>
      <c r="SXN77" s="1"/>
      <c r="SXO77" s="1"/>
      <c r="SXP77" s="1"/>
      <c r="SXQ77" s="1"/>
      <c r="SXR77" s="1"/>
      <c r="SXS77" s="1"/>
      <c r="SXT77" s="1"/>
      <c r="SXU77" s="1"/>
      <c r="SXV77" s="1"/>
      <c r="SXW77" s="1"/>
      <c r="SXX77" s="1"/>
      <c r="SXY77" s="1"/>
      <c r="SXZ77" s="1"/>
      <c r="SYA77" s="1"/>
      <c r="SYB77" s="1"/>
      <c r="SYC77" s="1"/>
      <c r="SYD77" s="1"/>
      <c r="SYE77" s="1"/>
      <c r="SYF77" s="1"/>
      <c r="SYG77" s="1"/>
      <c r="SYH77" s="1"/>
      <c r="SYI77" s="1"/>
      <c r="SYJ77" s="1"/>
      <c r="SYK77" s="1"/>
      <c r="SYL77" s="1"/>
      <c r="SYM77" s="1"/>
      <c r="SYN77" s="1"/>
      <c r="SYO77" s="1"/>
      <c r="SYP77" s="1"/>
      <c r="SYQ77" s="1"/>
      <c r="SYR77" s="1"/>
      <c r="SYS77" s="1"/>
      <c r="SYT77" s="1"/>
      <c r="SYU77" s="1"/>
      <c r="SYV77" s="1"/>
      <c r="SYW77" s="1"/>
      <c r="SYX77" s="1"/>
      <c r="SYY77" s="1"/>
      <c r="SYZ77" s="1"/>
      <c r="SZA77" s="1"/>
      <c r="SZB77" s="1"/>
      <c r="SZC77" s="1"/>
      <c r="SZD77" s="1"/>
      <c r="SZE77" s="1"/>
      <c r="SZF77" s="1"/>
      <c r="SZG77" s="1"/>
      <c r="SZH77" s="1"/>
      <c r="SZI77" s="1"/>
      <c r="SZJ77" s="1"/>
      <c r="SZK77" s="1"/>
      <c r="SZL77" s="1"/>
      <c r="SZM77" s="1"/>
      <c r="SZN77" s="1"/>
      <c r="SZO77" s="1"/>
      <c r="SZP77" s="1"/>
      <c r="SZQ77" s="1"/>
      <c r="SZR77" s="1"/>
      <c r="SZS77" s="1"/>
      <c r="SZT77" s="1"/>
      <c r="SZU77" s="1"/>
      <c r="SZV77" s="1"/>
      <c r="SZW77" s="1"/>
      <c r="SZX77" s="1"/>
      <c r="SZY77" s="1"/>
      <c r="SZZ77" s="1"/>
      <c r="TAA77" s="1"/>
      <c r="TAB77" s="1"/>
      <c r="TAC77" s="1"/>
      <c r="TAD77" s="1"/>
      <c r="TAE77" s="1"/>
      <c r="TAF77" s="1"/>
      <c r="TAG77" s="1"/>
      <c r="TAH77" s="1"/>
      <c r="TAI77" s="1"/>
      <c r="TAJ77" s="1"/>
      <c r="TAK77" s="1"/>
      <c r="TAL77" s="1"/>
      <c r="TAM77" s="1"/>
      <c r="TAN77" s="1"/>
      <c r="TAO77" s="1"/>
      <c r="TAP77" s="1"/>
      <c r="TAQ77" s="1"/>
      <c r="TAR77" s="1"/>
      <c r="TAS77" s="1"/>
      <c r="TAT77" s="1"/>
      <c r="TAU77" s="1"/>
      <c r="TAV77" s="1"/>
      <c r="TAW77" s="1"/>
      <c r="TAX77" s="1"/>
      <c r="TAY77" s="1"/>
      <c r="TAZ77" s="1"/>
      <c r="TBA77" s="1"/>
      <c r="TBB77" s="1"/>
      <c r="TBC77" s="1"/>
      <c r="TBD77" s="1"/>
      <c r="TBE77" s="1"/>
      <c r="TBF77" s="1"/>
      <c r="TBG77" s="1"/>
      <c r="TBH77" s="1"/>
      <c r="TBI77" s="1"/>
      <c r="TBJ77" s="1"/>
      <c r="TBK77" s="1"/>
      <c r="TBL77" s="1"/>
      <c r="TBM77" s="1"/>
      <c r="TBN77" s="1"/>
      <c r="TBO77" s="1"/>
      <c r="TBP77" s="1"/>
      <c r="TBQ77" s="1"/>
      <c r="TBR77" s="1"/>
      <c r="TBS77" s="1"/>
      <c r="TBT77" s="1"/>
      <c r="TBU77" s="1"/>
      <c r="TBV77" s="1"/>
      <c r="TBW77" s="1"/>
      <c r="TBX77" s="1"/>
      <c r="TBY77" s="1"/>
      <c r="TBZ77" s="1"/>
      <c r="TCA77" s="1"/>
      <c r="TCB77" s="1"/>
      <c r="TCC77" s="1"/>
      <c r="TCD77" s="1"/>
      <c r="TCE77" s="1"/>
      <c r="TCF77" s="1"/>
      <c r="TCG77" s="1"/>
      <c r="TCH77" s="1"/>
      <c r="TCI77" s="1"/>
      <c r="TCJ77" s="1"/>
      <c r="TCK77" s="1"/>
      <c r="TCL77" s="1"/>
      <c r="TCM77" s="1"/>
      <c r="TCN77" s="1"/>
      <c r="TCO77" s="1"/>
      <c r="TCP77" s="1"/>
      <c r="TCQ77" s="1"/>
      <c r="TCR77" s="1"/>
      <c r="TCS77" s="1"/>
      <c r="TCT77" s="1"/>
      <c r="TCU77" s="1"/>
      <c r="TCV77" s="1"/>
      <c r="TCW77" s="1"/>
      <c r="TCX77" s="1"/>
      <c r="TCY77" s="1"/>
      <c r="TCZ77" s="1"/>
      <c r="TDA77" s="1"/>
      <c r="TDB77" s="1"/>
      <c r="TDC77" s="1"/>
      <c r="TDD77" s="1"/>
      <c r="TDE77" s="1"/>
      <c r="TDF77" s="1"/>
      <c r="TDG77" s="1"/>
      <c r="TDH77" s="1"/>
      <c r="TDI77" s="1"/>
      <c r="TDJ77" s="1"/>
      <c r="TDK77" s="1"/>
      <c r="TDL77" s="1"/>
      <c r="TDM77" s="1"/>
      <c r="TDN77" s="1"/>
      <c r="TDO77" s="1"/>
      <c r="TDP77" s="1"/>
      <c r="TDQ77" s="1"/>
      <c r="TDR77" s="1"/>
      <c r="TDS77" s="1"/>
      <c r="TDT77" s="1"/>
      <c r="TDU77" s="1"/>
      <c r="TDV77" s="1"/>
      <c r="TDW77" s="1"/>
      <c r="TDX77" s="1"/>
      <c r="TDY77" s="1"/>
      <c r="TDZ77" s="1"/>
      <c r="TEA77" s="1"/>
      <c r="TEB77" s="1"/>
      <c r="TEC77" s="1"/>
      <c r="TED77" s="1"/>
      <c r="TEE77" s="1"/>
      <c r="TEF77" s="1"/>
      <c r="TEG77" s="1"/>
      <c r="TEH77" s="1"/>
      <c r="TEI77" s="1"/>
      <c r="TEJ77" s="1"/>
      <c r="TEK77" s="1"/>
      <c r="TEL77" s="1"/>
      <c r="TEM77" s="1"/>
      <c r="TEN77" s="1"/>
      <c r="TEO77" s="1"/>
      <c r="TEP77" s="1"/>
      <c r="TEQ77" s="1"/>
      <c r="TER77" s="1"/>
      <c r="TES77" s="1"/>
      <c r="TET77" s="1"/>
      <c r="TEU77" s="1"/>
      <c r="TEV77" s="1"/>
      <c r="TEW77" s="1"/>
      <c r="TEX77" s="1"/>
      <c r="TEY77" s="1"/>
      <c r="TEZ77" s="1"/>
      <c r="TFA77" s="1"/>
      <c r="TFB77" s="1"/>
      <c r="TFC77" s="1"/>
      <c r="TFD77" s="1"/>
      <c r="TFE77" s="1"/>
      <c r="TFF77" s="1"/>
      <c r="TFG77" s="1"/>
      <c r="TFH77" s="1"/>
      <c r="TFI77" s="1"/>
      <c r="TFJ77" s="1"/>
      <c r="TFK77" s="1"/>
      <c r="TFL77" s="1"/>
      <c r="TFM77" s="1"/>
      <c r="TFN77" s="1"/>
      <c r="TFO77" s="1"/>
      <c r="TFP77" s="1"/>
      <c r="TFQ77" s="1"/>
      <c r="TFR77" s="1"/>
      <c r="TFS77" s="1"/>
      <c r="TFT77" s="1"/>
      <c r="TFU77" s="1"/>
      <c r="TFV77" s="1"/>
      <c r="TFW77" s="1"/>
      <c r="TFX77" s="1"/>
      <c r="TFY77" s="1"/>
      <c r="TFZ77" s="1"/>
      <c r="TGA77" s="1"/>
      <c r="TGB77" s="1"/>
      <c r="TGC77" s="1"/>
      <c r="TGD77" s="1"/>
      <c r="TGE77" s="1"/>
      <c r="TGF77" s="1"/>
      <c r="TGG77" s="1"/>
      <c r="TGH77" s="1"/>
      <c r="TGI77" s="1"/>
      <c r="TGJ77" s="1"/>
      <c r="TGK77" s="1"/>
      <c r="TGL77" s="1"/>
      <c r="TGM77" s="1"/>
      <c r="TGN77" s="1"/>
      <c r="TGO77" s="1"/>
      <c r="TGP77" s="1"/>
      <c r="TGQ77" s="1"/>
      <c r="TGR77" s="1"/>
      <c r="TGS77" s="1"/>
      <c r="TGT77" s="1"/>
      <c r="TGU77" s="1"/>
      <c r="TGV77" s="1"/>
      <c r="TGW77" s="1"/>
      <c r="TGX77" s="1"/>
      <c r="TGY77" s="1"/>
      <c r="TGZ77" s="1"/>
      <c r="THA77" s="1"/>
      <c r="THB77" s="1"/>
      <c r="THC77" s="1"/>
      <c r="THD77" s="1"/>
      <c r="THE77" s="1"/>
      <c r="THF77" s="1"/>
      <c r="THG77" s="1"/>
      <c r="THH77" s="1"/>
      <c r="THI77" s="1"/>
      <c r="THJ77" s="1"/>
      <c r="THK77" s="1"/>
      <c r="THL77" s="1"/>
      <c r="THM77" s="1"/>
      <c r="THN77" s="1"/>
      <c r="THO77" s="1"/>
      <c r="THP77" s="1"/>
      <c r="THQ77" s="1"/>
      <c r="THR77" s="1"/>
      <c r="THS77" s="1"/>
      <c r="THT77" s="1"/>
      <c r="THU77" s="1"/>
      <c r="THV77" s="1"/>
      <c r="THW77" s="1"/>
      <c r="THX77" s="1"/>
      <c r="THY77" s="1"/>
      <c r="THZ77" s="1"/>
      <c r="TIA77" s="1"/>
      <c r="TIB77" s="1"/>
      <c r="TIC77" s="1"/>
      <c r="TID77" s="1"/>
      <c r="TIE77" s="1"/>
      <c r="TIF77" s="1"/>
      <c r="TIG77" s="1"/>
      <c r="TIH77" s="1"/>
      <c r="TII77" s="1"/>
      <c r="TIJ77" s="1"/>
      <c r="TIK77" s="1"/>
      <c r="TIL77" s="1"/>
      <c r="TIM77" s="1"/>
      <c r="TIN77" s="1"/>
      <c r="TIO77" s="1"/>
      <c r="TIP77" s="1"/>
      <c r="TIQ77" s="1"/>
      <c r="TIR77" s="1"/>
      <c r="TIS77" s="1"/>
      <c r="TIT77" s="1"/>
      <c r="TIU77" s="1"/>
      <c r="TIV77" s="1"/>
      <c r="TIW77" s="1"/>
      <c r="TIX77" s="1"/>
      <c r="TIY77" s="1"/>
      <c r="TIZ77" s="1"/>
      <c r="TJA77" s="1"/>
      <c r="TJB77" s="1"/>
      <c r="TJC77" s="1"/>
      <c r="TJD77" s="1"/>
      <c r="TJE77" s="1"/>
      <c r="TJF77" s="1"/>
      <c r="TJG77" s="1"/>
      <c r="TJH77" s="1"/>
      <c r="TJI77" s="1"/>
      <c r="TJJ77" s="1"/>
      <c r="TJK77" s="1"/>
      <c r="TJL77" s="1"/>
      <c r="TJM77" s="1"/>
      <c r="TJN77" s="1"/>
      <c r="TJO77" s="1"/>
      <c r="TJP77" s="1"/>
      <c r="TJQ77" s="1"/>
      <c r="TJR77" s="1"/>
      <c r="TJS77" s="1"/>
      <c r="TJT77" s="1"/>
      <c r="TJU77" s="1"/>
      <c r="TJV77" s="1"/>
      <c r="TJW77" s="1"/>
      <c r="TJX77" s="1"/>
      <c r="TJY77" s="1"/>
      <c r="TJZ77" s="1"/>
      <c r="TKA77" s="1"/>
      <c r="TKB77" s="1"/>
      <c r="TKC77" s="1"/>
      <c r="TKD77" s="1"/>
      <c r="TKE77" s="1"/>
      <c r="TKF77" s="1"/>
      <c r="TKG77" s="1"/>
      <c r="TKH77" s="1"/>
      <c r="TKI77" s="1"/>
      <c r="TKJ77" s="1"/>
      <c r="TKK77" s="1"/>
      <c r="TKL77" s="1"/>
      <c r="TKM77" s="1"/>
      <c r="TKN77" s="1"/>
      <c r="TKO77" s="1"/>
      <c r="TKP77" s="1"/>
      <c r="TKQ77" s="1"/>
      <c r="TKR77" s="1"/>
      <c r="TKS77" s="1"/>
      <c r="TKT77" s="1"/>
      <c r="TKU77" s="1"/>
      <c r="TKV77" s="1"/>
      <c r="TKW77" s="1"/>
      <c r="TKX77" s="1"/>
      <c r="TKY77" s="1"/>
      <c r="TKZ77" s="1"/>
      <c r="TLA77" s="1"/>
      <c r="TLB77" s="1"/>
      <c r="TLC77" s="1"/>
      <c r="TLD77" s="1"/>
      <c r="TLE77" s="1"/>
      <c r="TLF77" s="1"/>
      <c r="TLG77" s="1"/>
      <c r="TLH77" s="1"/>
      <c r="TLI77" s="1"/>
      <c r="TLJ77" s="1"/>
      <c r="TLK77" s="1"/>
      <c r="TLL77" s="1"/>
      <c r="TLM77" s="1"/>
      <c r="TLN77" s="1"/>
      <c r="TLO77" s="1"/>
      <c r="TLP77" s="1"/>
      <c r="TLQ77" s="1"/>
      <c r="TLR77" s="1"/>
      <c r="TLS77" s="1"/>
      <c r="TLT77" s="1"/>
      <c r="TLU77" s="1"/>
      <c r="TLV77" s="1"/>
      <c r="TLW77" s="1"/>
      <c r="TLX77" s="1"/>
      <c r="TLY77" s="1"/>
      <c r="TLZ77" s="1"/>
      <c r="TMA77" s="1"/>
      <c r="TMB77" s="1"/>
      <c r="TMC77" s="1"/>
      <c r="TMD77" s="1"/>
      <c r="TME77" s="1"/>
      <c r="TMF77" s="1"/>
      <c r="TMG77" s="1"/>
      <c r="TMH77" s="1"/>
      <c r="TMI77" s="1"/>
      <c r="TMJ77" s="1"/>
      <c r="TMK77" s="1"/>
      <c r="TML77" s="1"/>
      <c r="TMM77" s="1"/>
      <c r="TMN77" s="1"/>
      <c r="TMO77" s="1"/>
      <c r="TMP77" s="1"/>
      <c r="TMQ77" s="1"/>
      <c r="TMR77" s="1"/>
      <c r="TMS77" s="1"/>
      <c r="TMT77" s="1"/>
      <c r="TMU77" s="1"/>
      <c r="TMV77" s="1"/>
      <c r="TMW77" s="1"/>
      <c r="TMX77" s="1"/>
      <c r="TMY77" s="1"/>
      <c r="TMZ77" s="1"/>
      <c r="TNA77" s="1"/>
      <c r="TNB77" s="1"/>
      <c r="TNC77" s="1"/>
      <c r="TND77" s="1"/>
      <c r="TNE77" s="1"/>
      <c r="TNF77" s="1"/>
      <c r="TNG77" s="1"/>
      <c r="TNH77" s="1"/>
      <c r="TNI77" s="1"/>
      <c r="TNJ77" s="1"/>
      <c r="TNK77" s="1"/>
      <c r="TNL77" s="1"/>
      <c r="TNM77" s="1"/>
      <c r="TNN77" s="1"/>
      <c r="TNO77" s="1"/>
      <c r="TNP77" s="1"/>
      <c r="TNQ77" s="1"/>
      <c r="TNR77" s="1"/>
      <c r="TNS77" s="1"/>
      <c r="TNT77" s="1"/>
      <c r="TNU77" s="1"/>
      <c r="TNV77" s="1"/>
      <c r="TNW77" s="1"/>
      <c r="TNX77" s="1"/>
      <c r="TNY77" s="1"/>
      <c r="TNZ77" s="1"/>
      <c r="TOA77" s="1"/>
      <c r="TOB77" s="1"/>
      <c r="TOC77" s="1"/>
      <c r="TOD77" s="1"/>
      <c r="TOE77" s="1"/>
      <c r="TOF77" s="1"/>
      <c r="TOG77" s="1"/>
      <c r="TOH77" s="1"/>
      <c r="TOI77" s="1"/>
      <c r="TOJ77" s="1"/>
      <c r="TOK77" s="1"/>
      <c r="TOL77" s="1"/>
      <c r="TOM77" s="1"/>
      <c r="TON77" s="1"/>
      <c r="TOO77" s="1"/>
      <c r="TOP77" s="1"/>
      <c r="TOQ77" s="1"/>
      <c r="TOR77" s="1"/>
      <c r="TOS77" s="1"/>
      <c r="TOT77" s="1"/>
      <c r="TOU77" s="1"/>
      <c r="TOV77" s="1"/>
      <c r="TOW77" s="1"/>
      <c r="TOX77" s="1"/>
      <c r="TOY77" s="1"/>
      <c r="TOZ77" s="1"/>
      <c r="TPA77" s="1"/>
      <c r="TPB77" s="1"/>
      <c r="TPC77" s="1"/>
      <c r="TPD77" s="1"/>
      <c r="TPE77" s="1"/>
      <c r="TPF77" s="1"/>
      <c r="TPG77" s="1"/>
      <c r="TPH77" s="1"/>
      <c r="TPI77" s="1"/>
      <c r="TPJ77" s="1"/>
      <c r="TPK77" s="1"/>
      <c r="TPL77" s="1"/>
      <c r="TPM77" s="1"/>
      <c r="TPN77" s="1"/>
      <c r="TPO77" s="1"/>
      <c r="TPP77" s="1"/>
      <c r="TPQ77" s="1"/>
      <c r="TPR77" s="1"/>
      <c r="TPS77" s="1"/>
      <c r="TPT77" s="1"/>
      <c r="TPU77" s="1"/>
      <c r="TPV77" s="1"/>
      <c r="TPW77" s="1"/>
      <c r="TPX77" s="1"/>
      <c r="TPY77" s="1"/>
      <c r="TPZ77" s="1"/>
      <c r="TQA77" s="1"/>
      <c r="TQB77" s="1"/>
      <c r="TQC77" s="1"/>
      <c r="TQD77" s="1"/>
      <c r="TQE77" s="1"/>
      <c r="TQF77" s="1"/>
      <c r="TQG77" s="1"/>
      <c r="TQH77" s="1"/>
      <c r="TQI77" s="1"/>
      <c r="TQJ77" s="1"/>
      <c r="TQK77" s="1"/>
      <c r="TQL77" s="1"/>
      <c r="TQM77" s="1"/>
      <c r="TQN77" s="1"/>
      <c r="TQO77" s="1"/>
      <c r="TQP77" s="1"/>
      <c r="TQQ77" s="1"/>
      <c r="TQR77" s="1"/>
      <c r="TQS77" s="1"/>
      <c r="TQT77" s="1"/>
      <c r="TQU77" s="1"/>
      <c r="TQV77" s="1"/>
      <c r="TQW77" s="1"/>
      <c r="TQX77" s="1"/>
      <c r="TQY77" s="1"/>
      <c r="TQZ77" s="1"/>
      <c r="TRA77" s="1"/>
      <c r="TRB77" s="1"/>
      <c r="TRC77" s="1"/>
      <c r="TRD77" s="1"/>
      <c r="TRE77" s="1"/>
      <c r="TRF77" s="1"/>
      <c r="TRG77" s="1"/>
      <c r="TRH77" s="1"/>
      <c r="TRI77" s="1"/>
      <c r="TRJ77" s="1"/>
      <c r="TRK77" s="1"/>
      <c r="TRL77" s="1"/>
      <c r="TRM77" s="1"/>
      <c r="TRN77" s="1"/>
      <c r="TRO77" s="1"/>
      <c r="TRP77" s="1"/>
      <c r="TRQ77" s="1"/>
      <c r="TRR77" s="1"/>
      <c r="TRS77" s="1"/>
      <c r="TRT77" s="1"/>
      <c r="TRU77" s="1"/>
      <c r="TRV77" s="1"/>
      <c r="TRW77" s="1"/>
      <c r="TRX77" s="1"/>
      <c r="TRY77" s="1"/>
      <c r="TRZ77" s="1"/>
      <c r="TSA77" s="1"/>
      <c r="TSB77" s="1"/>
      <c r="TSC77" s="1"/>
      <c r="TSD77" s="1"/>
      <c r="TSE77" s="1"/>
      <c r="TSF77" s="1"/>
      <c r="TSG77" s="1"/>
      <c r="TSH77" s="1"/>
      <c r="TSI77" s="1"/>
      <c r="TSJ77" s="1"/>
      <c r="TSK77" s="1"/>
      <c r="TSL77" s="1"/>
      <c r="TSM77" s="1"/>
      <c r="TSN77" s="1"/>
      <c r="TSO77" s="1"/>
      <c r="TSP77" s="1"/>
      <c r="TSQ77" s="1"/>
      <c r="TSR77" s="1"/>
      <c r="TSS77" s="1"/>
      <c r="TST77" s="1"/>
      <c r="TSU77" s="1"/>
      <c r="TSV77" s="1"/>
      <c r="TSW77" s="1"/>
      <c r="TSX77" s="1"/>
      <c r="TSY77" s="1"/>
      <c r="TSZ77" s="1"/>
      <c r="TTA77" s="1"/>
      <c r="TTB77" s="1"/>
      <c r="TTC77" s="1"/>
      <c r="TTD77" s="1"/>
      <c r="TTE77" s="1"/>
      <c r="TTF77" s="1"/>
      <c r="TTG77" s="1"/>
      <c r="TTH77" s="1"/>
      <c r="TTI77" s="1"/>
      <c r="TTJ77" s="1"/>
      <c r="TTK77" s="1"/>
      <c r="TTL77" s="1"/>
      <c r="TTM77" s="1"/>
      <c r="TTN77" s="1"/>
      <c r="TTO77" s="1"/>
      <c r="TTP77" s="1"/>
      <c r="TTQ77" s="1"/>
      <c r="TTR77" s="1"/>
      <c r="TTS77" s="1"/>
      <c r="TTT77" s="1"/>
      <c r="TTU77" s="1"/>
      <c r="TTV77" s="1"/>
      <c r="TTW77" s="1"/>
      <c r="TTX77" s="1"/>
      <c r="TTY77" s="1"/>
      <c r="TTZ77" s="1"/>
      <c r="TUA77" s="1"/>
      <c r="TUB77" s="1"/>
      <c r="TUC77" s="1"/>
      <c r="TUD77" s="1"/>
      <c r="TUE77" s="1"/>
      <c r="TUF77" s="1"/>
      <c r="TUG77" s="1"/>
      <c r="TUH77" s="1"/>
      <c r="TUI77" s="1"/>
      <c r="TUJ77" s="1"/>
      <c r="TUK77" s="1"/>
      <c r="TUL77" s="1"/>
      <c r="TUM77" s="1"/>
      <c r="TUN77" s="1"/>
      <c r="TUO77" s="1"/>
      <c r="TUP77" s="1"/>
      <c r="TUQ77" s="1"/>
      <c r="TUR77" s="1"/>
      <c r="TUS77" s="1"/>
      <c r="TUT77" s="1"/>
      <c r="TUU77" s="1"/>
      <c r="TUV77" s="1"/>
      <c r="TUW77" s="1"/>
      <c r="TUX77" s="1"/>
      <c r="TUY77" s="1"/>
      <c r="TUZ77" s="1"/>
      <c r="TVA77" s="1"/>
      <c r="TVB77" s="1"/>
      <c r="TVC77" s="1"/>
      <c r="TVD77" s="1"/>
      <c r="TVE77" s="1"/>
      <c r="TVF77" s="1"/>
      <c r="TVG77" s="1"/>
      <c r="TVH77" s="1"/>
      <c r="TVI77" s="1"/>
      <c r="TVJ77" s="1"/>
      <c r="TVK77" s="1"/>
      <c r="TVL77" s="1"/>
      <c r="TVM77" s="1"/>
      <c r="TVN77" s="1"/>
      <c r="TVO77" s="1"/>
      <c r="TVP77" s="1"/>
      <c r="TVQ77" s="1"/>
      <c r="TVR77" s="1"/>
      <c r="TVS77" s="1"/>
      <c r="TVT77" s="1"/>
      <c r="TVU77" s="1"/>
      <c r="TVV77" s="1"/>
      <c r="TVW77" s="1"/>
      <c r="TVX77" s="1"/>
      <c r="TVY77" s="1"/>
      <c r="TVZ77" s="1"/>
      <c r="TWA77" s="1"/>
      <c r="TWB77" s="1"/>
      <c r="TWC77" s="1"/>
      <c r="TWD77" s="1"/>
      <c r="TWE77" s="1"/>
      <c r="TWF77" s="1"/>
      <c r="TWG77" s="1"/>
      <c r="TWH77" s="1"/>
      <c r="TWI77" s="1"/>
      <c r="TWJ77" s="1"/>
      <c r="TWK77" s="1"/>
      <c r="TWL77" s="1"/>
      <c r="TWM77" s="1"/>
      <c r="TWN77" s="1"/>
      <c r="TWO77" s="1"/>
      <c r="TWP77" s="1"/>
      <c r="TWQ77" s="1"/>
      <c r="TWR77" s="1"/>
      <c r="TWS77" s="1"/>
      <c r="TWT77" s="1"/>
      <c r="TWU77" s="1"/>
      <c r="TWV77" s="1"/>
      <c r="TWW77" s="1"/>
      <c r="TWX77" s="1"/>
      <c r="TWY77" s="1"/>
      <c r="TWZ77" s="1"/>
      <c r="TXA77" s="1"/>
      <c r="TXB77" s="1"/>
      <c r="TXC77" s="1"/>
      <c r="TXD77" s="1"/>
      <c r="TXE77" s="1"/>
      <c r="TXF77" s="1"/>
      <c r="TXG77" s="1"/>
      <c r="TXH77" s="1"/>
      <c r="TXI77" s="1"/>
      <c r="TXJ77" s="1"/>
      <c r="TXK77" s="1"/>
      <c r="TXL77" s="1"/>
      <c r="TXM77" s="1"/>
      <c r="TXN77" s="1"/>
      <c r="TXO77" s="1"/>
      <c r="TXP77" s="1"/>
      <c r="TXQ77" s="1"/>
      <c r="TXR77" s="1"/>
      <c r="TXS77" s="1"/>
      <c r="TXT77" s="1"/>
      <c r="TXU77" s="1"/>
      <c r="TXV77" s="1"/>
      <c r="TXW77" s="1"/>
      <c r="TXX77" s="1"/>
      <c r="TXY77" s="1"/>
      <c r="TXZ77" s="1"/>
      <c r="TYA77" s="1"/>
      <c r="TYB77" s="1"/>
      <c r="TYC77" s="1"/>
      <c r="TYD77" s="1"/>
      <c r="TYE77" s="1"/>
      <c r="TYF77" s="1"/>
      <c r="TYG77" s="1"/>
      <c r="TYH77" s="1"/>
      <c r="TYI77" s="1"/>
      <c r="TYJ77" s="1"/>
      <c r="TYK77" s="1"/>
      <c r="TYL77" s="1"/>
      <c r="TYM77" s="1"/>
      <c r="TYN77" s="1"/>
      <c r="TYO77" s="1"/>
      <c r="TYP77" s="1"/>
      <c r="TYQ77" s="1"/>
      <c r="TYR77" s="1"/>
      <c r="TYS77" s="1"/>
      <c r="TYT77" s="1"/>
      <c r="TYU77" s="1"/>
      <c r="TYV77" s="1"/>
      <c r="TYW77" s="1"/>
      <c r="TYX77" s="1"/>
      <c r="TYY77" s="1"/>
      <c r="TYZ77" s="1"/>
      <c r="TZA77" s="1"/>
      <c r="TZB77" s="1"/>
      <c r="TZC77" s="1"/>
      <c r="TZD77" s="1"/>
      <c r="TZE77" s="1"/>
      <c r="TZF77" s="1"/>
      <c r="TZG77" s="1"/>
      <c r="TZH77" s="1"/>
      <c r="TZI77" s="1"/>
      <c r="TZJ77" s="1"/>
      <c r="TZK77" s="1"/>
      <c r="TZL77" s="1"/>
      <c r="TZM77" s="1"/>
      <c r="TZN77" s="1"/>
      <c r="TZO77" s="1"/>
      <c r="TZP77" s="1"/>
      <c r="TZQ77" s="1"/>
      <c r="TZR77" s="1"/>
      <c r="TZS77" s="1"/>
      <c r="TZT77" s="1"/>
      <c r="TZU77" s="1"/>
      <c r="TZV77" s="1"/>
      <c r="TZW77" s="1"/>
      <c r="TZX77" s="1"/>
      <c r="TZY77" s="1"/>
      <c r="TZZ77" s="1"/>
      <c r="UAA77" s="1"/>
      <c r="UAB77" s="1"/>
      <c r="UAC77" s="1"/>
      <c r="UAD77" s="1"/>
      <c r="UAE77" s="1"/>
      <c r="UAF77" s="1"/>
      <c r="UAG77" s="1"/>
      <c r="UAH77" s="1"/>
      <c r="UAI77" s="1"/>
      <c r="UAJ77" s="1"/>
      <c r="UAK77" s="1"/>
      <c r="UAL77" s="1"/>
      <c r="UAM77" s="1"/>
      <c r="UAN77" s="1"/>
      <c r="UAO77" s="1"/>
      <c r="UAP77" s="1"/>
      <c r="UAQ77" s="1"/>
      <c r="UAR77" s="1"/>
      <c r="UAS77" s="1"/>
      <c r="UAT77" s="1"/>
      <c r="UAU77" s="1"/>
      <c r="UAV77" s="1"/>
      <c r="UAW77" s="1"/>
      <c r="UAX77" s="1"/>
      <c r="UAY77" s="1"/>
      <c r="UAZ77" s="1"/>
      <c r="UBA77" s="1"/>
      <c r="UBB77" s="1"/>
      <c r="UBC77" s="1"/>
      <c r="UBD77" s="1"/>
      <c r="UBE77" s="1"/>
      <c r="UBF77" s="1"/>
      <c r="UBG77" s="1"/>
      <c r="UBH77" s="1"/>
      <c r="UBI77" s="1"/>
      <c r="UBJ77" s="1"/>
      <c r="UBK77" s="1"/>
      <c r="UBL77" s="1"/>
      <c r="UBM77" s="1"/>
      <c r="UBN77" s="1"/>
      <c r="UBO77" s="1"/>
      <c r="UBP77" s="1"/>
      <c r="UBQ77" s="1"/>
      <c r="UBR77" s="1"/>
      <c r="UBS77" s="1"/>
      <c r="UBT77" s="1"/>
      <c r="UBU77" s="1"/>
      <c r="UBV77" s="1"/>
      <c r="UBW77" s="1"/>
      <c r="UBX77" s="1"/>
      <c r="UBY77" s="1"/>
      <c r="UBZ77" s="1"/>
      <c r="UCA77" s="1"/>
      <c r="UCB77" s="1"/>
      <c r="UCC77" s="1"/>
      <c r="UCD77" s="1"/>
      <c r="UCE77" s="1"/>
      <c r="UCF77" s="1"/>
      <c r="UCG77" s="1"/>
      <c r="UCH77" s="1"/>
      <c r="UCI77" s="1"/>
      <c r="UCJ77" s="1"/>
      <c r="UCK77" s="1"/>
      <c r="UCL77" s="1"/>
      <c r="UCM77" s="1"/>
      <c r="UCN77" s="1"/>
      <c r="UCO77" s="1"/>
      <c r="UCP77" s="1"/>
      <c r="UCQ77" s="1"/>
      <c r="UCR77" s="1"/>
      <c r="UCS77" s="1"/>
      <c r="UCT77" s="1"/>
      <c r="UCU77" s="1"/>
      <c r="UCV77" s="1"/>
      <c r="UCW77" s="1"/>
      <c r="UCX77" s="1"/>
      <c r="UCY77" s="1"/>
      <c r="UCZ77" s="1"/>
      <c r="UDA77" s="1"/>
      <c r="UDB77" s="1"/>
      <c r="UDC77" s="1"/>
      <c r="UDD77" s="1"/>
      <c r="UDE77" s="1"/>
      <c r="UDF77" s="1"/>
      <c r="UDG77" s="1"/>
      <c r="UDH77" s="1"/>
      <c r="UDI77" s="1"/>
      <c r="UDJ77" s="1"/>
      <c r="UDK77" s="1"/>
      <c r="UDL77" s="1"/>
      <c r="UDM77" s="1"/>
      <c r="UDN77" s="1"/>
      <c r="UDO77" s="1"/>
      <c r="UDP77" s="1"/>
      <c r="UDQ77" s="1"/>
      <c r="UDR77" s="1"/>
      <c r="UDS77" s="1"/>
      <c r="UDT77" s="1"/>
      <c r="UDU77" s="1"/>
      <c r="UDV77" s="1"/>
      <c r="UDW77" s="1"/>
      <c r="UDX77" s="1"/>
      <c r="UDY77" s="1"/>
      <c r="UDZ77" s="1"/>
      <c r="UEA77" s="1"/>
      <c r="UEB77" s="1"/>
      <c r="UEC77" s="1"/>
      <c r="UED77" s="1"/>
      <c r="UEE77" s="1"/>
      <c r="UEF77" s="1"/>
      <c r="UEG77" s="1"/>
      <c r="UEH77" s="1"/>
      <c r="UEI77" s="1"/>
      <c r="UEJ77" s="1"/>
      <c r="UEK77" s="1"/>
      <c r="UEL77" s="1"/>
      <c r="UEM77" s="1"/>
      <c r="UEN77" s="1"/>
      <c r="UEO77" s="1"/>
      <c r="UEP77" s="1"/>
      <c r="UEQ77" s="1"/>
      <c r="UER77" s="1"/>
      <c r="UES77" s="1"/>
      <c r="UET77" s="1"/>
      <c r="UEU77" s="1"/>
      <c r="UEV77" s="1"/>
      <c r="UEW77" s="1"/>
      <c r="UEX77" s="1"/>
      <c r="UEY77" s="1"/>
      <c r="UEZ77" s="1"/>
      <c r="UFA77" s="1"/>
      <c r="UFB77" s="1"/>
      <c r="UFC77" s="1"/>
      <c r="UFD77" s="1"/>
      <c r="UFE77" s="1"/>
      <c r="UFF77" s="1"/>
      <c r="UFG77" s="1"/>
      <c r="UFH77" s="1"/>
      <c r="UFI77" s="1"/>
      <c r="UFJ77" s="1"/>
      <c r="UFK77" s="1"/>
      <c r="UFL77" s="1"/>
      <c r="UFM77" s="1"/>
      <c r="UFN77" s="1"/>
      <c r="UFO77" s="1"/>
      <c r="UFP77" s="1"/>
      <c r="UFQ77" s="1"/>
      <c r="UFR77" s="1"/>
      <c r="UFS77" s="1"/>
      <c r="UFT77" s="1"/>
      <c r="UFU77" s="1"/>
      <c r="UFV77" s="1"/>
      <c r="UFW77" s="1"/>
      <c r="UFX77" s="1"/>
      <c r="UFY77" s="1"/>
      <c r="UFZ77" s="1"/>
      <c r="UGA77" s="1"/>
      <c r="UGB77" s="1"/>
      <c r="UGC77" s="1"/>
      <c r="UGD77" s="1"/>
      <c r="UGE77" s="1"/>
      <c r="UGF77" s="1"/>
      <c r="UGG77" s="1"/>
      <c r="UGH77" s="1"/>
      <c r="UGI77" s="1"/>
      <c r="UGJ77" s="1"/>
      <c r="UGK77" s="1"/>
      <c r="UGL77" s="1"/>
      <c r="UGM77" s="1"/>
      <c r="UGN77" s="1"/>
      <c r="UGO77" s="1"/>
      <c r="UGP77" s="1"/>
      <c r="UGQ77" s="1"/>
      <c r="UGR77" s="1"/>
      <c r="UGS77" s="1"/>
      <c r="UGT77" s="1"/>
      <c r="UGU77" s="1"/>
      <c r="UGV77" s="1"/>
      <c r="UGW77" s="1"/>
      <c r="UGX77" s="1"/>
      <c r="UGY77" s="1"/>
      <c r="UGZ77" s="1"/>
      <c r="UHA77" s="1"/>
      <c r="UHB77" s="1"/>
      <c r="UHC77" s="1"/>
      <c r="UHD77" s="1"/>
      <c r="UHE77" s="1"/>
      <c r="UHF77" s="1"/>
      <c r="UHG77" s="1"/>
      <c r="UHH77" s="1"/>
      <c r="UHI77" s="1"/>
      <c r="UHJ77" s="1"/>
      <c r="UHK77" s="1"/>
      <c r="UHL77" s="1"/>
      <c r="UHM77" s="1"/>
      <c r="UHN77" s="1"/>
      <c r="UHO77" s="1"/>
      <c r="UHP77" s="1"/>
      <c r="UHQ77" s="1"/>
      <c r="UHR77" s="1"/>
      <c r="UHS77" s="1"/>
      <c r="UHT77" s="1"/>
      <c r="UHU77" s="1"/>
      <c r="UHV77" s="1"/>
      <c r="UHW77" s="1"/>
      <c r="UHX77" s="1"/>
      <c r="UHY77" s="1"/>
      <c r="UHZ77" s="1"/>
      <c r="UIA77" s="1"/>
      <c r="UIB77" s="1"/>
      <c r="UIC77" s="1"/>
      <c r="UID77" s="1"/>
      <c r="UIE77" s="1"/>
      <c r="UIF77" s="1"/>
      <c r="UIG77" s="1"/>
      <c r="UIH77" s="1"/>
      <c r="UII77" s="1"/>
      <c r="UIJ77" s="1"/>
      <c r="UIK77" s="1"/>
      <c r="UIL77" s="1"/>
      <c r="UIM77" s="1"/>
      <c r="UIN77" s="1"/>
      <c r="UIO77" s="1"/>
      <c r="UIP77" s="1"/>
      <c r="UIQ77" s="1"/>
      <c r="UIR77" s="1"/>
      <c r="UIS77" s="1"/>
      <c r="UIT77" s="1"/>
      <c r="UIU77" s="1"/>
      <c r="UIV77" s="1"/>
      <c r="UIW77" s="1"/>
      <c r="UIX77" s="1"/>
      <c r="UIY77" s="1"/>
      <c r="UIZ77" s="1"/>
      <c r="UJA77" s="1"/>
      <c r="UJB77" s="1"/>
      <c r="UJC77" s="1"/>
      <c r="UJD77" s="1"/>
      <c r="UJE77" s="1"/>
      <c r="UJF77" s="1"/>
      <c r="UJG77" s="1"/>
      <c r="UJH77" s="1"/>
      <c r="UJI77" s="1"/>
      <c r="UJJ77" s="1"/>
      <c r="UJK77" s="1"/>
      <c r="UJL77" s="1"/>
      <c r="UJM77" s="1"/>
      <c r="UJN77" s="1"/>
      <c r="UJO77" s="1"/>
      <c r="UJP77" s="1"/>
      <c r="UJQ77" s="1"/>
      <c r="UJR77" s="1"/>
      <c r="UJS77" s="1"/>
      <c r="UJT77" s="1"/>
      <c r="UJU77" s="1"/>
      <c r="UJV77" s="1"/>
      <c r="UJW77" s="1"/>
      <c r="UJX77" s="1"/>
      <c r="UJY77" s="1"/>
      <c r="UJZ77" s="1"/>
      <c r="UKA77" s="1"/>
      <c r="UKB77" s="1"/>
      <c r="UKC77" s="1"/>
      <c r="UKD77" s="1"/>
      <c r="UKE77" s="1"/>
      <c r="UKF77" s="1"/>
      <c r="UKG77" s="1"/>
      <c r="UKH77" s="1"/>
      <c r="UKI77" s="1"/>
      <c r="UKJ77" s="1"/>
      <c r="UKK77" s="1"/>
      <c r="UKL77" s="1"/>
      <c r="UKM77" s="1"/>
      <c r="UKN77" s="1"/>
      <c r="UKO77" s="1"/>
      <c r="UKP77" s="1"/>
      <c r="UKQ77" s="1"/>
      <c r="UKR77" s="1"/>
      <c r="UKS77" s="1"/>
      <c r="UKT77" s="1"/>
      <c r="UKU77" s="1"/>
      <c r="UKV77" s="1"/>
      <c r="UKW77" s="1"/>
      <c r="UKX77" s="1"/>
      <c r="UKY77" s="1"/>
      <c r="UKZ77" s="1"/>
      <c r="ULA77" s="1"/>
      <c r="ULB77" s="1"/>
      <c r="ULC77" s="1"/>
      <c r="ULD77" s="1"/>
      <c r="ULE77" s="1"/>
      <c r="ULF77" s="1"/>
      <c r="ULG77" s="1"/>
      <c r="ULH77" s="1"/>
      <c r="ULI77" s="1"/>
      <c r="ULJ77" s="1"/>
      <c r="ULK77" s="1"/>
      <c r="ULL77" s="1"/>
      <c r="ULM77" s="1"/>
      <c r="ULN77" s="1"/>
      <c r="ULO77" s="1"/>
      <c r="ULP77" s="1"/>
      <c r="ULQ77" s="1"/>
      <c r="ULR77" s="1"/>
      <c r="ULS77" s="1"/>
      <c r="ULT77" s="1"/>
      <c r="ULU77" s="1"/>
      <c r="ULV77" s="1"/>
      <c r="ULW77" s="1"/>
      <c r="ULX77" s="1"/>
      <c r="ULY77" s="1"/>
      <c r="ULZ77" s="1"/>
      <c r="UMA77" s="1"/>
      <c r="UMB77" s="1"/>
      <c r="UMC77" s="1"/>
      <c r="UMD77" s="1"/>
      <c r="UME77" s="1"/>
      <c r="UMF77" s="1"/>
      <c r="UMG77" s="1"/>
      <c r="UMH77" s="1"/>
      <c r="UMI77" s="1"/>
      <c r="UMJ77" s="1"/>
      <c r="UMK77" s="1"/>
      <c r="UML77" s="1"/>
      <c r="UMM77" s="1"/>
      <c r="UMN77" s="1"/>
      <c r="UMO77" s="1"/>
      <c r="UMP77" s="1"/>
      <c r="UMQ77" s="1"/>
      <c r="UMR77" s="1"/>
      <c r="UMS77" s="1"/>
      <c r="UMT77" s="1"/>
      <c r="UMU77" s="1"/>
      <c r="UMV77" s="1"/>
      <c r="UMW77" s="1"/>
      <c r="UMX77" s="1"/>
      <c r="UMY77" s="1"/>
      <c r="UMZ77" s="1"/>
      <c r="UNA77" s="1"/>
      <c r="UNB77" s="1"/>
      <c r="UNC77" s="1"/>
      <c r="UND77" s="1"/>
      <c r="UNE77" s="1"/>
      <c r="UNF77" s="1"/>
      <c r="UNG77" s="1"/>
      <c r="UNH77" s="1"/>
      <c r="UNI77" s="1"/>
      <c r="UNJ77" s="1"/>
      <c r="UNK77" s="1"/>
      <c r="UNL77" s="1"/>
      <c r="UNM77" s="1"/>
      <c r="UNN77" s="1"/>
      <c r="UNO77" s="1"/>
      <c r="UNP77" s="1"/>
      <c r="UNQ77" s="1"/>
      <c r="UNR77" s="1"/>
      <c r="UNS77" s="1"/>
      <c r="UNT77" s="1"/>
      <c r="UNU77" s="1"/>
      <c r="UNV77" s="1"/>
      <c r="UNW77" s="1"/>
      <c r="UNX77" s="1"/>
      <c r="UNY77" s="1"/>
      <c r="UNZ77" s="1"/>
      <c r="UOA77" s="1"/>
      <c r="UOB77" s="1"/>
      <c r="UOC77" s="1"/>
      <c r="UOD77" s="1"/>
      <c r="UOE77" s="1"/>
      <c r="UOF77" s="1"/>
      <c r="UOG77" s="1"/>
      <c r="UOH77" s="1"/>
      <c r="UOI77" s="1"/>
      <c r="UOJ77" s="1"/>
      <c r="UOK77" s="1"/>
      <c r="UOL77" s="1"/>
      <c r="UOM77" s="1"/>
      <c r="UON77" s="1"/>
      <c r="UOO77" s="1"/>
      <c r="UOP77" s="1"/>
      <c r="UOQ77" s="1"/>
      <c r="UOR77" s="1"/>
      <c r="UOS77" s="1"/>
      <c r="UOT77" s="1"/>
      <c r="UOU77" s="1"/>
      <c r="UOV77" s="1"/>
      <c r="UOW77" s="1"/>
      <c r="UOX77" s="1"/>
      <c r="UOY77" s="1"/>
      <c r="UOZ77" s="1"/>
      <c r="UPA77" s="1"/>
      <c r="UPB77" s="1"/>
      <c r="UPC77" s="1"/>
      <c r="UPD77" s="1"/>
      <c r="UPE77" s="1"/>
      <c r="UPF77" s="1"/>
      <c r="UPG77" s="1"/>
      <c r="UPH77" s="1"/>
      <c r="UPI77" s="1"/>
      <c r="UPJ77" s="1"/>
      <c r="UPK77" s="1"/>
      <c r="UPL77" s="1"/>
      <c r="UPM77" s="1"/>
      <c r="UPN77" s="1"/>
      <c r="UPO77" s="1"/>
      <c r="UPP77" s="1"/>
      <c r="UPQ77" s="1"/>
      <c r="UPR77" s="1"/>
      <c r="UPS77" s="1"/>
      <c r="UPT77" s="1"/>
      <c r="UPU77" s="1"/>
      <c r="UPV77" s="1"/>
      <c r="UPW77" s="1"/>
      <c r="UPX77" s="1"/>
      <c r="UPY77" s="1"/>
      <c r="UPZ77" s="1"/>
      <c r="UQA77" s="1"/>
      <c r="UQB77" s="1"/>
      <c r="UQC77" s="1"/>
      <c r="UQD77" s="1"/>
      <c r="UQE77" s="1"/>
      <c r="UQF77" s="1"/>
      <c r="UQG77" s="1"/>
      <c r="UQH77" s="1"/>
      <c r="UQI77" s="1"/>
      <c r="UQJ77" s="1"/>
      <c r="UQK77" s="1"/>
      <c r="UQL77" s="1"/>
      <c r="UQM77" s="1"/>
      <c r="UQN77" s="1"/>
      <c r="UQO77" s="1"/>
      <c r="UQP77" s="1"/>
      <c r="UQQ77" s="1"/>
      <c r="UQR77" s="1"/>
      <c r="UQS77" s="1"/>
      <c r="UQT77" s="1"/>
      <c r="UQU77" s="1"/>
      <c r="UQV77" s="1"/>
      <c r="UQW77" s="1"/>
      <c r="UQX77" s="1"/>
      <c r="UQY77" s="1"/>
      <c r="UQZ77" s="1"/>
      <c r="URA77" s="1"/>
      <c r="URB77" s="1"/>
      <c r="URC77" s="1"/>
      <c r="URD77" s="1"/>
      <c r="URE77" s="1"/>
      <c r="URF77" s="1"/>
      <c r="URG77" s="1"/>
      <c r="URH77" s="1"/>
      <c r="URI77" s="1"/>
      <c r="URJ77" s="1"/>
      <c r="URK77" s="1"/>
      <c r="URL77" s="1"/>
      <c r="URM77" s="1"/>
      <c r="URN77" s="1"/>
      <c r="URO77" s="1"/>
      <c r="URP77" s="1"/>
      <c r="URQ77" s="1"/>
      <c r="URR77" s="1"/>
      <c r="URS77" s="1"/>
      <c r="URT77" s="1"/>
      <c r="URU77" s="1"/>
      <c r="URV77" s="1"/>
      <c r="URW77" s="1"/>
      <c r="URX77" s="1"/>
      <c r="URY77" s="1"/>
      <c r="URZ77" s="1"/>
      <c r="USA77" s="1"/>
      <c r="USB77" s="1"/>
      <c r="USC77" s="1"/>
      <c r="USD77" s="1"/>
      <c r="USE77" s="1"/>
      <c r="USF77" s="1"/>
      <c r="USG77" s="1"/>
      <c r="USH77" s="1"/>
      <c r="USI77" s="1"/>
      <c r="USJ77" s="1"/>
      <c r="USK77" s="1"/>
      <c r="USL77" s="1"/>
      <c r="USM77" s="1"/>
      <c r="USN77" s="1"/>
      <c r="USO77" s="1"/>
      <c r="USP77" s="1"/>
      <c r="USQ77" s="1"/>
      <c r="USR77" s="1"/>
      <c r="USS77" s="1"/>
      <c r="UST77" s="1"/>
      <c r="USU77" s="1"/>
      <c r="USV77" s="1"/>
      <c r="USW77" s="1"/>
      <c r="USX77" s="1"/>
      <c r="USY77" s="1"/>
      <c r="USZ77" s="1"/>
      <c r="UTA77" s="1"/>
      <c r="UTB77" s="1"/>
      <c r="UTC77" s="1"/>
      <c r="UTD77" s="1"/>
      <c r="UTE77" s="1"/>
      <c r="UTF77" s="1"/>
      <c r="UTG77" s="1"/>
      <c r="UTH77" s="1"/>
      <c r="UTI77" s="1"/>
      <c r="UTJ77" s="1"/>
      <c r="UTK77" s="1"/>
      <c r="UTL77" s="1"/>
      <c r="UTM77" s="1"/>
      <c r="UTN77" s="1"/>
      <c r="UTO77" s="1"/>
      <c r="UTP77" s="1"/>
      <c r="UTQ77" s="1"/>
      <c r="UTR77" s="1"/>
      <c r="UTS77" s="1"/>
      <c r="UTT77" s="1"/>
      <c r="UTU77" s="1"/>
      <c r="UTV77" s="1"/>
      <c r="UTW77" s="1"/>
      <c r="UTX77" s="1"/>
      <c r="UTY77" s="1"/>
      <c r="UTZ77" s="1"/>
      <c r="UUA77" s="1"/>
      <c r="UUB77" s="1"/>
      <c r="UUC77" s="1"/>
      <c r="UUD77" s="1"/>
      <c r="UUE77" s="1"/>
      <c r="UUF77" s="1"/>
      <c r="UUG77" s="1"/>
      <c r="UUH77" s="1"/>
      <c r="UUI77" s="1"/>
      <c r="UUJ77" s="1"/>
      <c r="UUK77" s="1"/>
      <c r="UUL77" s="1"/>
      <c r="UUM77" s="1"/>
      <c r="UUN77" s="1"/>
      <c r="UUO77" s="1"/>
      <c r="UUP77" s="1"/>
      <c r="UUQ77" s="1"/>
      <c r="UUR77" s="1"/>
      <c r="UUS77" s="1"/>
      <c r="UUT77" s="1"/>
      <c r="UUU77" s="1"/>
      <c r="UUV77" s="1"/>
      <c r="UUW77" s="1"/>
      <c r="UUX77" s="1"/>
      <c r="UUY77" s="1"/>
      <c r="UUZ77" s="1"/>
      <c r="UVA77" s="1"/>
      <c r="UVB77" s="1"/>
      <c r="UVC77" s="1"/>
      <c r="UVD77" s="1"/>
      <c r="UVE77" s="1"/>
      <c r="UVF77" s="1"/>
      <c r="UVG77" s="1"/>
      <c r="UVH77" s="1"/>
      <c r="UVI77" s="1"/>
      <c r="UVJ77" s="1"/>
      <c r="UVK77" s="1"/>
      <c r="UVL77" s="1"/>
      <c r="UVM77" s="1"/>
      <c r="UVN77" s="1"/>
      <c r="UVO77" s="1"/>
      <c r="UVP77" s="1"/>
      <c r="UVQ77" s="1"/>
      <c r="UVR77" s="1"/>
      <c r="UVS77" s="1"/>
      <c r="UVT77" s="1"/>
      <c r="UVU77" s="1"/>
      <c r="UVV77" s="1"/>
      <c r="UVW77" s="1"/>
      <c r="UVX77" s="1"/>
      <c r="UVY77" s="1"/>
      <c r="UVZ77" s="1"/>
      <c r="UWA77" s="1"/>
      <c r="UWB77" s="1"/>
      <c r="UWC77" s="1"/>
      <c r="UWD77" s="1"/>
      <c r="UWE77" s="1"/>
      <c r="UWF77" s="1"/>
      <c r="UWG77" s="1"/>
      <c r="UWH77" s="1"/>
      <c r="UWI77" s="1"/>
      <c r="UWJ77" s="1"/>
      <c r="UWK77" s="1"/>
      <c r="UWL77" s="1"/>
      <c r="UWM77" s="1"/>
      <c r="UWN77" s="1"/>
      <c r="UWO77" s="1"/>
      <c r="UWP77" s="1"/>
      <c r="UWQ77" s="1"/>
      <c r="UWR77" s="1"/>
      <c r="UWS77" s="1"/>
      <c r="UWT77" s="1"/>
      <c r="UWU77" s="1"/>
      <c r="UWV77" s="1"/>
      <c r="UWW77" s="1"/>
      <c r="UWX77" s="1"/>
      <c r="UWY77" s="1"/>
      <c r="UWZ77" s="1"/>
      <c r="UXA77" s="1"/>
      <c r="UXB77" s="1"/>
      <c r="UXC77" s="1"/>
      <c r="UXD77" s="1"/>
      <c r="UXE77" s="1"/>
      <c r="UXF77" s="1"/>
      <c r="UXG77" s="1"/>
      <c r="UXH77" s="1"/>
      <c r="UXI77" s="1"/>
      <c r="UXJ77" s="1"/>
      <c r="UXK77" s="1"/>
      <c r="UXL77" s="1"/>
      <c r="UXM77" s="1"/>
      <c r="UXN77" s="1"/>
      <c r="UXO77" s="1"/>
      <c r="UXP77" s="1"/>
      <c r="UXQ77" s="1"/>
      <c r="UXR77" s="1"/>
      <c r="UXS77" s="1"/>
      <c r="UXT77" s="1"/>
      <c r="UXU77" s="1"/>
      <c r="UXV77" s="1"/>
      <c r="UXW77" s="1"/>
      <c r="UXX77" s="1"/>
      <c r="UXY77" s="1"/>
      <c r="UXZ77" s="1"/>
      <c r="UYA77" s="1"/>
      <c r="UYB77" s="1"/>
      <c r="UYC77" s="1"/>
      <c r="UYD77" s="1"/>
      <c r="UYE77" s="1"/>
      <c r="UYF77" s="1"/>
      <c r="UYG77" s="1"/>
      <c r="UYH77" s="1"/>
      <c r="UYI77" s="1"/>
      <c r="UYJ77" s="1"/>
      <c r="UYK77" s="1"/>
      <c r="UYL77" s="1"/>
      <c r="UYM77" s="1"/>
      <c r="UYN77" s="1"/>
      <c r="UYO77" s="1"/>
      <c r="UYP77" s="1"/>
      <c r="UYQ77" s="1"/>
      <c r="UYR77" s="1"/>
      <c r="UYS77" s="1"/>
      <c r="UYT77" s="1"/>
      <c r="UYU77" s="1"/>
      <c r="UYV77" s="1"/>
      <c r="UYW77" s="1"/>
      <c r="UYX77" s="1"/>
      <c r="UYY77" s="1"/>
      <c r="UYZ77" s="1"/>
      <c r="UZA77" s="1"/>
      <c r="UZB77" s="1"/>
      <c r="UZC77" s="1"/>
      <c r="UZD77" s="1"/>
      <c r="UZE77" s="1"/>
      <c r="UZF77" s="1"/>
      <c r="UZG77" s="1"/>
      <c r="UZH77" s="1"/>
      <c r="UZI77" s="1"/>
      <c r="UZJ77" s="1"/>
      <c r="UZK77" s="1"/>
      <c r="UZL77" s="1"/>
      <c r="UZM77" s="1"/>
      <c r="UZN77" s="1"/>
      <c r="UZO77" s="1"/>
      <c r="UZP77" s="1"/>
      <c r="UZQ77" s="1"/>
      <c r="UZR77" s="1"/>
      <c r="UZS77" s="1"/>
      <c r="UZT77" s="1"/>
      <c r="UZU77" s="1"/>
      <c r="UZV77" s="1"/>
      <c r="UZW77" s="1"/>
      <c r="UZX77" s="1"/>
      <c r="UZY77" s="1"/>
      <c r="UZZ77" s="1"/>
      <c r="VAA77" s="1"/>
      <c r="VAB77" s="1"/>
      <c r="VAC77" s="1"/>
      <c r="VAD77" s="1"/>
      <c r="VAE77" s="1"/>
      <c r="VAF77" s="1"/>
      <c r="VAG77" s="1"/>
      <c r="VAH77" s="1"/>
      <c r="VAI77" s="1"/>
      <c r="VAJ77" s="1"/>
      <c r="VAK77" s="1"/>
      <c r="VAL77" s="1"/>
      <c r="VAM77" s="1"/>
      <c r="VAN77" s="1"/>
      <c r="VAO77" s="1"/>
      <c r="VAP77" s="1"/>
      <c r="VAQ77" s="1"/>
      <c r="VAR77" s="1"/>
      <c r="VAS77" s="1"/>
      <c r="VAT77" s="1"/>
      <c r="VAU77" s="1"/>
      <c r="VAV77" s="1"/>
      <c r="VAW77" s="1"/>
      <c r="VAX77" s="1"/>
      <c r="VAY77" s="1"/>
      <c r="VAZ77" s="1"/>
      <c r="VBA77" s="1"/>
      <c r="VBB77" s="1"/>
      <c r="VBC77" s="1"/>
      <c r="VBD77" s="1"/>
      <c r="VBE77" s="1"/>
      <c r="VBF77" s="1"/>
      <c r="VBG77" s="1"/>
      <c r="VBH77" s="1"/>
      <c r="VBI77" s="1"/>
      <c r="VBJ77" s="1"/>
      <c r="VBK77" s="1"/>
      <c r="VBL77" s="1"/>
      <c r="VBM77" s="1"/>
      <c r="VBN77" s="1"/>
      <c r="VBO77" s="1"/>
      <c r="VBP77" s="1"/>
      <c r="VBQ77" s="1"/>
      <c r="VBR77" s="1"/>
      <c r="VBS77" s="1"/>
      <c r="VBT77" s="1"/>
      <c r="VBU77" s="1"/>
      <c r="VBV77" s="1"/>
      <c r="VBW77" s="1"/>
      <c r="VBX77" s="1"/>
      <c r="VBY77" s="1"/>
      <c r="VBZ77" s="1"/>
      <c r="VCA77" s="1"/>
      <c r="VCB77" s="1"/>
      <c r="VCC77" s="1"/>
      <c r="VCD77" s="1"/>
      <c r="VCE77" s="1"/>
      <c r="VCF77" s="1"/>
      <c r="VCG77" s="1"/>
      <c r="VCH77" s="1"/>
      <c r="VCI77" s="1"/>
      <c r="VCJ77" s="1"/>
      <c r="VCK77" s="1"/>
      <c r="VCL77" s="1"/>
      <c r="VCM77" s="1"/>
      <c r="VCN77" s="1"/>
      <c r="VCO77" s="1"/>
      <c r="VCP77" s="1"/>
      <c r="VCQ77" s="1"/>
      <c r="VCR77" s="1"/>
      <c r="VCS77" s="1"/>
      <c r="VCT77" s="1"/>
      <c r="VCU77" s="1"/>
      <c r="VCV77" s="1"/>
      <c r="VCW77" s="1"/>
      <c r="VCX77" s="1"/>
      <c r="VCY77" s="1"/>
      <c r="VCZ77" s="1"/>
      <c r="VDA77" s="1"/>
      <c r="VDB77" s="1"/>
      <c r="VDC77" s="1"/>
      <c r="VDD77" s="1"/>
      <c r="VDE77" s="1"/>
      <c r="VDF77" s="1"/>
      <c r="VDG77" s="1"/>
      <c r="VDH77" s="1"/>
      <c r="VDI77" s="1"/>
      <c r="VDJ77" s="1"/>
      <c r="VDK77" s="1"/>
      <c r="VDL77" s="1"/>
      <c r="VDM77" s="1"/>
      <c r="VDN77" s="1"/>
      <c r="VDO77" s="1"/>
      <c r="VDP77" s="1"/>
      <c r="VDQ77" s="1"/>
      <c r="VDR77" s="1"/>
      <c r="VDS77" s="1"/>
      <c r="VDT77" s="1"/>
      <c r="VDU77" s="1"/>
      <c r="VDV77" s="1"/>
      <c r="VDW77" s="1"/>
      <c r="VDX77" s="1"/>
      <c r="VDY77" s="1"/>
      <c r="VDZ77" s="1"/>
      <c r="VEA77" s="1"/>
      <c r="VEB77" s="1"/>
      <c r="VEC77" s="1"/>
      <c r="VED77" s="1"/>
      <c r="VEE77" s="1"/>
      <c r="VEF77" s="1"/>
      <c r="VEG77" s="1"/>
      <c r="VEH77" s="1"/>
      <c r="VEI77" s="1"/>
      <c r="VEJ77" s="1"/>
      <c r="VEK77" s="1"/>
      <c r="VEL77" s="1"/>
      <c r="VEM77" s="1"/>
      <c r="VEN77" s="1"/>
      <c r="VEO77" s="1"/>
      <c r="VEP77" s="1"/>
      <c r="VEQ77" s="1"/>
      <c r="VER77" s="1"/>
      <c r="VES77" s="1"/>
      <c r="VET77" s="1"/>
      <c r="VEU77" s="1"/>
      <c r="VEV77" s="1"/>
      <c r="VEW77" s="1"/>
      <c r="VEX77" s="1"/>
      <c r="VEY77" s="1"/>
      <c r="VEZ77" s="1"/>
      <c r="VFA77" s="1"/>
      <c r="VFB77" s="1"/>
      <c r="VFC77" s="1"/>
      <c r="VFD77" s="1"/>
      <c r="VFE77" s="1"/>
      <c r="VFF77" s="1"/>
      <c r="VFG77" s="1"/>
      <c r="VFH77" s="1"/>
      <c r="VFI77" s="1"/>
      <c r="VFJ77" s="1"/>
      <c r="VFK77" s="1"/>
      <c r="VFL77" s="1"/>
      <c r="VFM77" s="1"/>
      <c r="VFN77" s="1"/>
      <c r="VFO77" s="1"/>
      <c r="VFP77" s="1"/>
      <c r="VFQ77" s="1"/>
      <c r="VFR77" s="1"/>
      <c r="VFS77" s="1"/>
      <c r="VFT77" s="1"/>
      <c r="VFU77" s="1"/>
      <c r="VFV77" s="1"/>
      <c r="VFW77" s="1"/>
      <c r="VFX77" s="1"/>
      <c r="VFY77" s="1"/>
      <c r="VFZ77" s="1"/>
      <c r="VGA77" s="1"/>
      <c r="VGB77" s="1"/>
      <c r="VGC77" s="1"/>
      <c r="VGD77" s="1"/>
      <c r="VGE77" s="1"/>
      <c r="VGF77" s="1"/>
      <c r="VGG77" s="1"/>
      <c r="VGH77" s="1"/>
      <c r="VGI77" s="1"/>
      <c r="VGJ77" s="1"/>
      <c r="VGK77" s="1"/>
      <c r="VGL77" s="1"/>
      <c r="VGM77" s="1"/>
      <c r="VGN77" s="1"/>
      <c r="VGO77" s="1"/>
      <c r="VGP77" s="1"/>
      <c r="VGQ77" s="1"/>
      <c r="VGR77" s="1"/>
      <c r="VGS77" s="1"/>
      <c r="VGT77" s="1"/>
      <c r="VGU77" s="1"/>
      <c r="VGV77" s="1"/>
      <c r="VGW77" s="1"/>
      <c r="VGX77" s="1"/>
      <c r="VGY77" s="1"/>
      <c r="VGZ77" s="1"/>
      <c r="VHA77" s="1"/>
      <c r="VHB77" s="1"/>
      <c r="VHC77" s="1"/>
      <c r="VHD77" s="1"/>
      <c r="VHE77" s="1"/>
      <c r="VHF77" s="1"/>
      <c r="VHG77" s="1"/>
      <c r="VHH77" s="1"/>
      <c r="VHI77" s="1"/>
      <c r="VHJ77" s="1"/>
      <c r="VHK77" s="1"/>
      <c r="VHL77" s="1"/>
      <c r="VHM77" s="1"/>
      <c r="VHN77" s="1"/>
      <c r="VHO77" s="1"/>
      <c r="VHP77" s="1"/>
      <c r="VHQ77" s="1"/>
      <c r="VHR77" s="1"/>
      <c r="VHS77" s="1"/>
      <c r="VHT77" s="1"/>
      <c r="VHU77" s="1"/>
      <c r="VHV77" s="1"/>
      <c r="VHW77" s="1"/>
      <c r="VHX77" s="1"/>
      <c r="VHY77" s="1"/>
      <c r="VHZ77" s="1"/>
      <c r="VIA77" s="1"/>
      <c r="VIB77" s="1"/>
      <c r="VIC77" s="1"/>
      <c r="VID77" s="1"/>
      <c r="VIE77" s="1"/>
      <c r="VIF77" s="1"/>
      <c r="VIG77" s="1"/>
      <c r="VIH77" s="1"/>
      <c r="VII77" s="1"/>
      <c r="VIJ77" s="1"/>
      <c r="VIK77" s="1"/>
      <c r="VIL77" s="1"/>
      <c r="VIM77" s="1"/>
      <c r="VIN77" s="1"/>
      <c r="VIO77" s="1"/>
      <c r="VIP77" s="1"/>
      <c r="VIQ77" s="1"/>
      <c r="VIR77" s="1"/>
      <c r="VIS77" s="1"/>
      <c r="VIT77" s="1"/>
      <c r="VIU77" s="1"/>
      <c r="VIV77" s="1"/>
      <c r="VIW77" s="1"/>
      <c r="VIX77" s="1"/>
      <c r="VIY77" s="1"/>
      <c r="VIZ77" s="1"/>
      <c r="VJA77" s="1"/>
      <c r="VJB77" s="1"/>
      <c r="VJC77" s="1"/>
      <c r="VJD77" s="1"/>
      <c r="VJE77" s="1"/>
      <c r="VJF77" s="1"/>
      <c r="VJG77" s="1"/>
      <c r="VJH77" s="1"/>
      <c r="VJI77" s="1"/>
      <c r="VJJ77" s="1"/>
      <c r="VJK77" s="1"/>
      <c r="VJL77" s="1"/>
      <c r="VJM77" s="1"/>
      <c r="VJN77" s="1"/>
      <c r="VJO77" s="1"/>
      <c r="VJP77" s="1"/>
      <c r="VJQ77" s="1"/>
      <c r="VJR77" s="1"/>
      <c r="VJS77" s="1"/>
      <c r="VJT77" s="1"/>
      <c r="VJU77" s="1"/>
      <c r="VJV77" s="1"/>
      <c r="VJW77" s="1"/>
      <c r="VJX77" s="1"/>
      <c r="VJY77" s="1"/>
      <c r="VJZ77" s="1"/>
      <c r="VKA77" s="1"/>
      <c r="VKB77" s="1"/>
      <c r="VKC77" s="1"/>
      <c r="VKD77" s="1"/>
      <c r="VKE77" s="1"/>
      <c r="VKF77" s="1"/>
      <c r="VKG77" s="1"/>
      <c r="VKH77" s="1"/>
      <c r="VKI77" s="1"/>
      <c r="VKJ77" s="1"/>
      <c r="VKK77" s="1"/>
      <c r="VKL77" s="1"/>
      <c r="VKM77" s="1"/>
      <c r="VKN77" s="1"/>
      <c r="VKO77" s="1"/>
      <c r="VKP77" s="1"/>
      <c r="VKQ77" s="1"/>
      <c r="VKR77" s="1"/>
      <c r="VKS77" s="1"/>
      <c r="VKT77" s="1"/>
      <c r="VKU77" s="1"/>
      <c r="VKV77" s="1"/>
      <c r="VKW77" s="1"/>
      <c r="VKX77" s="1"/>
      <c r="VKY77" s="1"/>
      <c r="VKZ77" s="1"/>
      <c r="VLA77" s="1"/>
      <c r="VLB77" s="1"/>
      <c r="VLC77" s="1"/>
      <c r="VLD77" s="1"/>
      <c r="VLE77" s="1"/>
      <c r="VLF77" s="1"/>
      <c r="VLG77" s="1"/>
      <c r="VLH77" s="1"/>
      <c r="VLI77" s="1"/>
      <c r="VLJ77" s="1"/>
      <c r="VLK77" s="1"/>
      <c r="VLL77" s="1"/>
      <c r="VLM77" s="1"/>
      <c r="VLN77" s="1"/>
      <c r="VLO77" s="1"/>
      <c r="VLP77" s="1"/>
      <c r="VLQ77" s="1"/>
      <c r="VLR77" s="1"/>
      <c r="VLS77" s="1"/>
      <c r="VLT77" s="1"/>
      <c r="VLU77" s="1"/>
      <c r="VLV77" s="1"/>
      <c r="VLW77" s="1"/>
      <c r="VLX77" s="1"/>
      <c r="VLY77" s="1"/>
      <c r="VLZ77" s="1"/>
      <c r="VMA77" s="1"/>
      <c r="VMB77" s="1"/>
      <c r="VMC77" s="1"/>
      <c r="VMD77" s="1"/>
      <c r="VME77" s="1"/>
      <c r="VMF77" s="1"/>
      <c r="VMG77" s="1"/>
      <c r="VMH77" s="1"/>
      <c r="VMI77" s="1"/>
      <c r="VMJ77" s="1"/>
      <c r="VMK77" s="1"/>
      <c r="VML77" s="1"/>
      <c r="VMM77" s="1"/>
      <c r="VMN77" s="1"/>
      <c r="VMO77" s="1"/>
      <c r="VMP77" s="1"/>
      <c r="VMQ77" s="1"/>
      <c r="VMR77" s="1"/>
      <c r="VMS77" s="1"/>
      <c r="VMT77" s="1"/>
      <c r="VMU77" s="1"/>
      <c r="VMV77" s="1"/>
      <c r="VMW77" s="1"/>
      <c r="VMX77" s="1"/>
      <c r="VMY77" s="1"/>
      <c r="VMZ77" s="1"/>
      <c r="VNA77" s="1"/>
      <c r="VNB77" s="1"/>
      <c r="VNC77" s="1"/>
      <c r="VND77" s="1"/>
      <c r="VNE77" s="1"/>
      <c r="VNF77" s="1"/>
      <c r="VNG77" s="1"/>
      <c r="VNH77" s="1"/>
      <c r="VNI77" s="1"/>
      <c r="VNJ77" s="1"/>
      <c r="VNK77" s="1"/>
      <c r="VNL77" s="1"/>
      <c r="VNM77" s="1"/>
      <c r="VNN77" s="1"/>
      <c r="VNO77" s="1"/>
      <c r="VNP77" s="1"/>
      <c r="VNQ77" s="1"/>
      <c r="VNR77" s="1"/>
      <c r="VNS77" s="1"/>
      <c r="VNT77" s="1"/>
      <c r="VNU77" s="1"/>
      <c r="VNV77" s="1"/>
      <c r="VNW77" s="1"/>
      <c r="VNX77" s="1"/>
      <c r="VNY77" s="1"/>
      <c r="VNZ77" s="1"/>
      <c r="VOA77" s="1"/>
      <c r="VOB77" s="1"/>
      <c r="VOC77" s="1"/>
      <c r="VOD77" s="1"/>
      <c r="VOE77" s="1"/>
      <c r="VOF77" s="1"/>
      <c r="VOG77" s="1"/>
      <c r="VOH77" s="1"/>
      <c r="VOI77" s="1"/>
      <c r="VOJ77" s="1"/>
      <c r="VOK77" s="1"/>
      <c r="VOL77" s="1"/>
      <c r="VOM77" s="1"/>
      <c r="VON77" s="1"/>
      <c r="VOO77" s="1"/>
      <c r="VOP77" s="1"/>
      <c r="VOQ77" s="1"/>
      <c r="VOR77" s="1"/>
      <c r="VOS77" s="1"/>
      <c r="VOT77" s="1"/>
      <c r="VOU77" s="1"/>
      <c r="VOV77" s="1"/>
      <c r="VOW77" s="1"/>
      <c r="VOX77" s="1"/>
      <c r="VOY77" s="1"/>
      <c r="VOZ77" s="1"/>
      <c r="VPA77" s="1"/>
      <c r="VPB77" s="1"/>
      <c r="VPC77" s="1"/>
      <c r="VPD77" s="1"/>
      <c r="VPE77" s="1"/>
      <c r="VPF77" s="1"/>
      <c r="VPG77" s="1"/>
      <c r="VPH77" s="1"/>
      <c r="VPI77" s="1"/>
      <c r="VPJ77" s="1"/>
      <c r="VPK77" s="1"/>
      <c r="VPL77" s="1"/>
      <c r="VPM77" s="1"/>
      <c r="VPN77" s="1"/>
      <c r="VPO77" s="1"/>
      <c r="VPP77" s="1"/>
      <c r="VPQ77" s="1"/>
      <c r="VPR77" s="1"/>
      <c r="VPS77" s="1"/>
      <c r="VPT77" s="1"/>
      <c r="VPU77" s="1"/>
      <c r="VPV77" s="1"/>
      <c r="VPW77" s="1"/>
      <c r="VPX77" s="1"/>
      <c r="VPY77" s="1"/>
      <c r="VPZ77" s="1"/>
      <c r="VQA77" s="1"/>
      <c r="VQB77" s="1"/>
      <c r="VQC77" s="1"/>
      <c r="VQD77" s="1"/>
      <c r="VQE77" s="1"/>
      <c r="VQF77" s="1"/>
      <c r="VQG77" s="1"/>
      <c r="VQH77" s="1"/>
      <c r="VQI77" s="1"/>
      <c r="VQJ77" s="1"/>
      <c r="VQK77" s="1"/>
      <c r="VQL77" s="1"/>
      <c r="VQM77" s="1"/>
      <c r="VQN77" s="1"/>
      <c r="VQO77" s="1"/>
      <c r="VQP77" s="1"/>
      <c r="VQQ77" s="1"/>
      <c r="VQR77" s="1"/>
      <c r="VQS77" s="1"/>
      <c r="VQT77" s="1"/>
      <c r="VQU77" s="1"/>
      <c r="VQV77" s="1"/>
      <c r="VQW77" s="1"/>
      <c r="VQX77" s="1"/>
      <c r="VQY77" s="1"/>
      <c r="VQZ77" s="1"/>
      <c r="VRA77" s="1"/>
      <c r="VRB77" s="1"/>
      <c r="VRC77" s="1"/>
      <c r="VRD77" s="1"/>
      <c r="VRE77" s="1"/>
      <c r="VRF77" s="1"/>
      <c r="VRG77" s="1"/>
      <c r="VRH77" s="1"/>
      <c r="VRI77" s="1"/>
      <c r="VRJ77" s="1"/>
      <c r="VRK77" s="1"/>
      <c r="VRL77" s="1"/>
      <c r="VRM77" s="1"/>
      <c r="VRN77" s="1"/>
      <c r="VRO77" s="1"/>
      <c r="VRP77" s="1"/>
      <c r="VRQ77" s="1"/>
      <c r="VRR77" s="1"/>
      <c r="VRS77" s="1"/>
      <c r="VRT77" s="1"/>
      <c r="VRU77" s="1"/>
      <c r="VRV77" s="1"/>
      <c r="VRW77" s="1"/>
      <c r="VRX77" s="1"/>
      <c r="VRY77" s="1"/>
      <c r="VRZ77" s="1"/>
      <c r="VSA77" s="1"/>
      <c r="VSB77" s="1"/>
      <c r="VSC77" s="1"/>
      <c r="VSD77" s="1"/>
      <c r="VSE77" s="1"/>
      <c r="VSF77" s="1"/>
      <c r="VSG77" s="1"/>
      <c r="VSH77" s="1"/>
      <c r="VSI77" s="1"/>
      <c r="VSJ77" s="1"/>
      <c r="VSK77" s="1"/>
      <c r="VSL77" s="1"/>
      <c r="VSM77" s="1"/>
      <c r="VSN77" s="1"/>
      <c r="VSO77" s="1"/>
      <c r="VSP77" s="1"/>
      <c r="VSQ77" s="1"/>
      <c r="VSR77" s="1"/>
      <c r="VSS77" s="1"/>
      <c r="VST77" s="1"/>
      <c r="VSU77" s="1"/>
      <c r="VSV77" s="1"/>
      <c r="VSW77" s="1"/>
      <c r="VSX77" s="1"/>
      <c r="VSY77" s="1"/>
      <c r="VSZ77" s="1"/>
      <c r="VTA77" s="1"/>
      <c r="VTB77" s="1"/>
      <c r="VTC77" s="1"/>
      <c r="VTD77" s="1"/>
      <c r="VTE77" s="1"/>
      <c r="VTF77" s="1"/>
      <c r="VTG77" s="1"/>
      <c r="VTH77" s="1"/>
      <c r="VTI77" s="1"/>
      <c r="VTJ77" s="1"/>
      <c r="VTK77" s="1"/>
      <c r="VTL77" s="1"/>
      <c r="VTM77" s="1"/>
      <c r="VTN77" s="1"/>
      <c r="VTO77" s="1"/>
      <c r="VTP77" s="1"/>
      <c r="VTQ77" s="1"/>
      <c r="VTR77" s="1"/>
      <c r="VTS77" s="1"/>
      <c r="VTT77" s="1"/>
      <c r="VTU77" s="1"/>
      <c r="VTV77" s="1"/>
      <c r="VTW77" s="1"/>
      <c r="VTX77" s="1"/>
      <c r="VTY77" s="1"/>
      <c r="VTZ77" s="1"/>
      <c r="VUA77" s="1"/>
      <c r="VUB77" s="1"/>
      <c r="VUC77" s="1"/>
      <c r="VUD77" s="1"/>
      <c r="VUE77" s="1"/>
      <c r="VUF77" s="1"/>
      <c r="VUG77" s="1"/>
      <c r="VUH77" s="1"/>
      <c r="VUI77" s="1"/>
      <c r="VUJ77" s="1"/>
      <c r="VUK77" s="1"/>
      <c r="VUL77" s="1"/>
      <c r="VUM77" s="1"/>
      <c r="VUN77" s="1"/>
      <c r="VUO77" s="1"/>
      <c r="VUP77" s="1"/>
      <c r="VUQ77" s="1"/>
      <c r="VUR77" s="1"/>
      <c r="VUS77" s="1"/>
      <c r="VUT77" s="1"/>
      <c r="VUU77" s="1"/>
      <c r="VUV77" s="1"/>
      <c r="VUW77" s="1"/>
      <c r="VUX77" s="1"/>
      <c r="VUY77" s="1"/>
      <c r="VUZ77" s="1"/>
      <c r="VVA77" s="1"/>
      <c r="VVB77" s="1"/>
      <c r="VVC77" s="1"/>
      <c r="VVD77" s="1"/>
      <c r="VVE77" s="1"/>
      <c r="VVF77" s="1"/>
      <c r="VVG77" s="1"/>
      <c r="VVH77" s="1"/>
      <c r="VVI77" s="1"/>
      <c r="VVJ77" s="1"/>
      <c r="VVK77" s="1"/>
      <c r="VVL77" s="1"/>
      <c r="VVM77" s="1"/>
      <c r="VVN77" s="1"/>
      <c r="VVO77" s="1"/>
      <c r="VVP77" s="1"/>
      <c r="VVQ77" s="1"/>
      <c r="VVR77" s="1"/>
      <c r="VVS77" s="1"/>
      <c r="VVT77" s="1"/>
      <c r="VVU77" s="1"/>
      <c r="VVV77" s="1"/>
      <c r="VVW77" s="1"/>
      <c r="VVX77" s="1"/>
      <c r="VVY77" s="1"/>
      <c r="VVZ77" s="1"/>
      <c r="VWA77" s="1"/>
      <c r="VWB77" s="1"/>
      <c r="VWC77" s="1"/>
      <c r="VWD77" s="1"/>
      <c r="VWE77" s="1"/>
      <c r="VWF77" s="1"/>
      <c r="VWG77" s="1"/>
      <c r="VWH77" s="1"/>
      <c r="VWI77" s="1"/>
      <c r="VWJ77" s="1"/>
      <c r="VWK77" s="1"/>
      <c r="VWL77" s="1"/>
      <c r="VWM77" s="1"/>
      <c r="VWN77" s="1"/>
      <c r="VWO77" s="1"/>
      <c r="VWP77" s="1"/>
      <c r="VWQ77" s="1"/>
      <c r="VWR77" s="1"/>
      <c r="VWS77" s="1"/>
      <c r="VWT77" s="1"/>
      <c r="VWU77" s="1"/>
      <c r="VWV77" s="1"/>
      <c r="VWW77" s="1"/>
      <c r="VWX77" s="1"/>
      <c r="VWY77" s="1"/>
      <c r="VWZ77" s="1"/>
      <c r="VXA77" s="1"/>
      <c r="VXB77" s="1"/>
      <c r="VXC77" s="1"/>
      <c r="VXD77" s="1"/>
      <c r="VXE77" s="1"/>
      <c r="VXF77" s="1"/>
      <c r="VXG77" s="1"/>
      <c r="VXH77" s="1"/>
      <c r="VXI77" s="1"/>
      <c r="VXJ77" s="1"/>
      <c r="VXK77" s="1"/>
      <c r="VXL77" s="1"/>
      <c r="VXM77" s="1"/>
      <c r="VXN77" s="1"/>
      <c r="VXO77" s="1"/>
      <c r="VXP77" s="1"/>
      <c r="VXQ77" s="1"/>
      <c r="VXR77" s="1"/>
      <c r="VXS77" s="1"/>
      <c r="VXT77" s="1"/>
      <c r="VXU77" s="1"/>
      <c r="VXV77" s="1"/>
      <c r="VXW77" s="1"/>
      <c r="VXX77" s="1"/>
      <c r="VXY77" s="1"/>
      <c r="VXZ77" s="1"/>
      <c r="VYA77" s="1"/>
      <c r="VYB77" s="1"/>
      <c r="VYC77" s="1"/>
      <c r="VYD77" s="1"/>
      <c r="VYE77" s="1"/>
      <c r="VYF77" s="1"/>
      <c r="VYG77" s="1"/>
      <c r="VYH77" s="1"/>
      <c r="VYI77" s="1"/>
      <c r="VYJ77" s="1"/>
      <c r="VYK77" s="1"/>
      <c r="VYL77" s="1"/>
      <c r="VYM77" s="1"/>
      <c r="VYN77" s="1"/>
      <c r="VYO77" s="1"/>
      <c r="VYP77" s="1"/>
      <c r="VYQ77" s="1"/>
      <c r="VYR77" s="1"/>
      <c r="VYS77" s="1"/>
      <c r="VYT77" s="1"/>
      <c r="VYU77" s="1"/>
      <c r="VYV77" s="1"/>
      <c r="VYW77" s="1"/>
      <c r="VYX77" s="1"/>
      <c r="VYY77" s="1"/>
      <c r="VYZ77" s="1"/>
      <c r="VZA77" s="1"/>
      <c r="VZB77" s="1"/>
      <c r="VZC77" s="1"/>
      <c r="VZD77" s="1"/>
      <c r="VZE77" s="1"/>
      <c r="VZF77" s="1"/>
      <c r="VZG77" s="1"/>
      <c r="VZH77" s="1"/>
      <c r="VZI77" s="1"/>
      <c r="VZJ77" s="1"/>
      <c r="VZK77" s="1"/>
      <c r="VZL77" s="1"/>
      <c r="VZM77" s="1"/>
      <c r="VZN77" s="1"/>
      <c r="VZO77" s="1"/>
      <c r="VZP77" s="1"/>
      <c r="VZQ77" s="1"/>
      <c r="VZR77" s="1"/>
      <c r="VZS77" s="1"/>
      <c r="VZT77" s="1"/>
      <c r="VZU77" s="1"/>
      <c r="VZV77" s="1"/>
      <c r="VZW77" s="1"/>
      <c r="VZX77" s="1"/>
      <c r="VZY77" s="1"/>
      <c r="VZZ77" s="1"/>
      <c r="WAA77" s="1"/>
      <c r="WAB77" s="1"/>
      <c r="WAC77" s="1"/>
      <c r="WAD77" s="1"/>
      <c r="WAE77" s="1"/>
      <c r="WAF77" s="1"/>
      <c r="WAG77" s="1"/>
      <c r="WAH77" s="1"/>
      <c r="WAI77" s="1"/>
      <c r="WAJ77" s="1"/>
      <c r="WAK77" s="1"/>
      <c r="WAL77" s="1"/>
      <c r="WAM77" s="1"/>
      <c r="WAN77" s="1"/>
      <c r="WAO77" s="1"/>
      <c r="WAP77" s="1"/>
      <c r="WAQ77" s="1"/>
      <c r="WAR77" s="1"/>
      <c r="WAS77" s="1"/>
      <c r="WAT77" s="1"/>
      <c r="WAU77" s="1"/>
      <c r="WAV77" s="1"/>
      <c r="WAW77" s="1"/>
      <c r="WAX77" s="1"/>
      <c r="WAY77" s="1"/>
      <c r="WAZ77" s="1"/>
      <c r="WBA77" s="1"/>
      <c r="WBB77" s="1"/>
      <c r="WBC77" s="1"/>
      <c r="WBD77" s="1"/>
      <c r="WBE77" s="1"/>
      <c r="WBF77" s="1"/>
      <c r="WBG77" s="1"/>
      <c r="WBH77" s="1"/>
      <c r="WBI77" s="1"/>
      <c r="WBJ77" s="1"/>
      <c r="WBK77" s="1"/>
      <c r="WBL77" s="1"/>
      <c r="WBM77" s="1"/>
      <c r="WBN77" s="1"/>
      <c r="WBO77" s="1"/>
      <c r="WBP77" s="1"/>
      <c r="WBQ77" s="1"/>
      <c r="WBR77" s="1"/>
      <c r="WBS77" s="1"/>
      <c r="WBT77" s="1"/>
      <c r="WBU77" s="1"/>
      <c r="WBV77" s="1"/>
      <c r="WBW77" s="1"/>
      <c r="WBX77" s="1"/>
      <c r="WBY77" s="1"/>
      <c r="WBZ77" s="1"/>
      <c r="WCA77" s="1"/>
      <c r="WCB77" s="1"/>
      <c r="WCC77" s="1"/>
      <c r="WCD77" s="1"/>
      <c r="WCE77" s="1"/>
      <c r="WCF77" s="1"/>
      <c r="WCG77" s="1"/>
      <c r="WCH77" s="1"/>
      <c r="WCI77" s="1"/>
      <c r="WCJ77" s="1"/>
      <c r="WCK77" s="1"/>
      <c r="WCL77" s="1"/>
      <c r="WCM77" s="1"/>
      <c r="WCN77" s="1"/>
      <c r="WCO77" s="1"/>
      <c r="WCP77" s="1"/>
      <c r="WCQ77" s="1"/>
      <c r="WCR77" s="1"/>
      <c r="WCS77" s="1"/>
      <c r="WCT77" s="1"/>
      <c r="WCU77" s="1"/>
      <c r="WCV77" s="1"/>
      <c r="WCW77" s="1"/>
      <c r="WCX77" s="1"/>
      <c r="WCY77" s="1"/>
      <c r="WCZ77" s="1"/>
      <c r="WDA77" s="1"/>
      <c r="WDB77" s="1"/>
      <c r="WDC77" s="1"/>
      <c r="WDD77" s="1"/>
      <c r="WDE77" s="1"/>
      <c r="WDF77" s="1"/>
      <c r="WDG77" s="1"/>
      <c r="WDH77" s="1"/>
      <c r="WDI77" s="1"/>
      <c r="WDJ77" s="1"/>
      <c r="WDK77" s="1"/>
      <c r="WDL77" s="1"/>
      <c r="WDM77" s="1"/>
      <c r="WDN77" s="1"/>
      <c r="WDO77" s="1"/>
      <c r="WDP77" s="1"/>
      <c r="WDQ77" s="1"/>
      <c r="WDR77" s="1"/>
      <c r="WDS77" s="1"/>
      <c r="WDT77" s="1"/>
      <c r="WDU77" s="1"/>
      <c r="WDV77" s="1"/>
      <c r="WDW77" s="1"/>
      <c r="WDX77" s="1"/>
      <c r="WDY77" s="1"/>
      <c r="WDZ77" s="1"/>
      <c r="WEA77" s="1"/>
      <c r="WEB77" s="1"/>
      <c r="WEC77" s="1"/>
      <c r="WED77" s="1"/>
      <c r="WEE77" s="1"/>
      <c r="WEF77" s="1"/>
      <c r="WEG77" s="1"/>
      <c r="WEH77" s="1"/>
      <c r="WEI77" s="1"/>
      <c r="WEJ77" s="1"/>
      <c r="WEK77" s="1"/>
      <c r="WEL77" s="1"/>
      <c r="WEM77" s="1"/>
      <c r="WEN77" s="1"/>
      <c r="WEO77" s="1"/>
      <c r="WEP77" s="1"/>
      <c r="WEQ77" s="1"/>
      <c r="WER77" s="1"/>
      <c r="WES77" s="1"/>
      <c r="WET77" s="1"/>
      <c r="WEU77" s="1"/>
      <c r="WEV77" s="1"/>
      <c r="WEW77" s="1"/>
      <c r="WEX77" s="1"/>
      <c r="WEY77" s="1"/>
      <c r="WEZ77" s="1"/>
      <c r="WFA77" s="1"/>
      <c r="WFB77" s="1"/>
      <c r="WFC77" s="1"/>
      <c r="WFD77" s="1"/>
      <c r="WFE77" s="1"/>
      <c r="WFF77" s="1"/>
      <c r="WFG77" s="1"/>
      <c r="WFH77" s="1"/>
      <c r="WFI77" s="1"/>
      <c r="WFJ77" s="1"/>
      <c r="WFK77" s="1"/>
      <c r="WFL77" s="1"/>
      <c r="WFM77" s="1"/>
      <c r="WFN77" s="1"/>
      <c r="WFO77" s="1"/>
      <c r="WFP77" s="1"/>
      <c r="WFQ77" s="1"/>
      <c r="WFR77" s="1"/>
      <c r="WFS77" s="1"/>
      <c r="WFT77" s="1"/>
      <c r="WFU77" s="1"/>
      <c r="WFV77" s="1"/>
      <c r="WFW77" s="1"/>
      <c r="WFX77" s="1"/>
      <c r="WFY77" s="1"/>
      <c r="WFZ77" s="1"/>
      <c r="WGA77" s="1"/>
      <c r="WGB77" s="1"/>
      <c r="WGC77" s="1"/>
      <c r="WGD77" s="1"/>
      <c r="WGE77" s="1"/>
      <c r="WGF77" s="1"/>
      <c r="WGG77" s="1"/>
      <c r="WGH77" s="1"/>
      <c r="WGI77" s="1"/>
      <c r="WGJ77" s="1"/>
      <c r="WGK77" s="1"/>
      <c r="WGL77" s="1"/>
      <c r="WGM77" s="1"/>
      <c r="WGN77" s="1"/>
      <c r="WGO77" s="1"/>
      <c r="WGP77" s="1"/>
      <c r="WGQ77" s="1"/>
      <c r="WGR77" s="1"/>
      <c r="WGS77" s="1"/>
      <c r="WGT77" s="1"/>
      <c r="WGU77" s="1"/>
      <c r="WGV77" s="1"/>
      <c r="WGW77" s="1"/>
      <c r="WGX77" s="1"/>
      <c r="WGY77" s="1"/>
      <c r="WGZ77" s="1"/>
      <c r="WHA77" s="1"/>
      <c r="WHB77" s="1"/>
      <c r="WHC77" s="1"/>
      <c r="WHD77" s="1"/>
      <c r="WHE77" s="1"/>
      <c r="WHF77" s="1"/>
      <c r="WHG77" s="1"/>
      <c r="WHH77" s="1"/>
      <c r="WHI77" s="1"/>
      <c r="WHJ77" s="1"/>
      <c r="WHK77" s="1"/>
      <c r="WHL77" s="1"/>
      <c r="WHM77" s="1"/>
      <c r="WHN77" s="1"/>
      <c r="WHO77" s="1"/>
      <c r="WHP77" s="1"/>
      <c r="WHQ77" s="1"/>
      <c r="WHR77" s="1"/>
      <c r="WHS77" s="1"/>
      <c r="WHT77" s="1"/>
      <c r="WHU77" s="1"/>
      <c r="WHV77" s="1"/>
      <c r="WHW77" s="1"/>
      <c r="WHX77" s="1"/>
      <c r="WHY77" s="1"/>
      <c r="WHZ77" s="1"/>
      <c r="WIA77" s="1"/>
      <c r="WIB77" s="1"/>
      <c r="WIC77" s="1"/>
      <c r="WID77" s="1"/>
      <c r="WIE77" s="1"/>
      <c r="WIF77" s="1"/>
      <c r="WIG77" s="1"/>
      <c r="WIH77" s="1"/>
      <c r="WII77" s="1"/>
      <c r="WIJ77" s="1"/>
      <c r="WIK77" s="1"/>
      <c r="WIL77" s="1"/>
      <c r="WIM77" s="1"/>
      <c r="WIN77" s="1"/>
      <c r="WIO77" s="1"/>
      <c r="WIP77" s="1"/>
      <c r="WIQ77" s="1"/>
      <c r="WIR77" s="1"/>
      <c r="WIS77" s="1"/>
      <c r="WIT77" s="1"/>
      <c r="WIU77" s="1"/>
      <c r="WIV77" s="1"/>
      <c r="WIW77" s="1"/>
      <c r="WIX77" s="1"/>
      <c r="WIY77" s="1"/>
      <c r="WIZ77" s="1"/>
      <c r="WJA77" s="1"/>
      <c r="WJB77" s="1"/>
      <c r="WJC77" s="1"/>
      <c r="WJD77" s="1"/>
      <c r="WJE77" s="1"/>
      <c r="WJF77" s="1"/>
      <c r="WJG77" s="1"/>
      <c r="WJH77" s="1"/>
      <c r="WJI77" s="1"/>
      <c r="WJJ77" s="1"/>
      <c r="WJK77" s="1"/>
      <c r="WJL77" s="1"/>
      <c r="WJM77" s="1"/>
      <c r="WJN77" s="1"/>
      <c r="WJO77" s="1"/>
      <c r="WJP77" s="1"/>
      <c r="WJQ77" s="1"/>
      <c r="WJR77" s="1"/>
      <c r="WJS77" s="1"/>
      <c r="WJT77" s="1"/>
      <c r="WJU77" s="1"/>
      <c r="WJV77" s="1"/>
      <c r="WJW77" s="1"/>
      <c r="WJX77" s="1"/>
      <c r="WJY77" s="1"/>
      <c r="WJZ77" s="1"/>
      <c r="WKA77" s="1"/>
      <c r="WKB77" s="1"/>
      <c r="WKC77" s="1"/>
      <c r="WKD77" s="1"/>
      <c r="WKE77" s="1"/>
      <c r="WKF77" s="1"/>
      <c r="WKG77" s="1"/>
      <c r="WKH77" s="1"/>
      <c r="WKI77" s="1"/>
      <c r="WKJ77" s="1"/>
      <c r="WKK77" s="1"/>
      <c r="WKL77" s="1"/>
      <c r="WKM77" s="1"/>
      <c r="WKN77" s="1"/>
      <c r="WKO77" s="1"/>
      <c r="WKP77" s="1"/>
      <c r="WKQ77" s="1"/>
      <c r="WKR77" s="1"/>
      <c r="WKS77" s="1"/>
      <c r="WKT77" s="1"/>
      <c r="WKU77" s="1"/>
      <c r="WKV77" s="1"/>
      <c r="WKW77" s="1"/>
      <c r="WKX77" s="1"/>
      <c r="WKY77" s="1"/>
      <c r="WKZ77" s="1"/>
      <c r="WLA77" s="1"/>
      <c r="WLB77" s="1"/>
      <c r="WLC77" s="1"/>
      <c r="WLD77" s="1"/>
      <c r="WLE77" s="1"/>
      <c r="WLF77" s="1"/>
      <c r="WLG77" s="1"/>
      <c r="WLH77" s="1"/>
      <c r="WLI77" s="1"/>
      <c r="WLJ77" s="1"/>
      <c r="WLK77" s="1"/>
      <c r="WLL77" s="1"/>
      <c r="WLM77" s="1"/>
      <c r="WLN77" s="1"/>
      <c r="WLO77" s="1"/>
      <c r="WLP77" s="1"/>
      <c r="WLQ77" s="1"/>
      <c r="WLR77" s="1"/>
      <c r="WLS77" s="1"/>
      <c r="WLT77" s="1"/>
      <c r="WLU77" s="1"/>
      <c r="WLV77" s="1"/>
      <c r="WLW77" s="1"/>
      <c r="WLX77" s="1"/>
      <c r="WLY77" s="1"/>
      <c r="WLZ77" s="1"/>
      <c r="WMA77" s="1"/>
      <c r="WMB77" s="1"/>
      <c r="WMC77" s="1"/>
      <c r="WMD77" s="1"/>
      <c r="WME77" s="1"/>
      <c r="WMF77" s="1"/>
      <c r="WMG77" s="1"/>
      <c r="WMH77" s="1"/>
      <c r="WMI77" s="1"/>
      <c r="WMJ77" s="1"/>
      <c r="WMK77" s="1"/>
      <c r="WML77" s="1"/>
      <c r="WMM77" s="1"/>
      <c r="WMN77" s="1"/>
      <c r="WMO77" s="1"/>
      <c r="WMP77" s="1"/>
      <c r="WMQ77" s="1"/>
      <c r="WMR77" s="1"/>
      <c r="WMS77" s="1"/>
      <c r="WMT77" s="1"/>
      <c r="WMU77" s="1"/>
      <c r="WMV77" s="1"/>
      <c r="WMW77" s="1"/>
      <c r="WMX77" s="1"/>
      <c r="WMY77" s="1"/>
      <c r="WMZ77" s="1"/>
      <c r="WNA77" s="1"/>
      <c r="WNB77" s="1"/>
      <c r="WNC77" s="1"/>
      <c r="WND77" s="1"/>
      <c r="WNE77" s="1"/>
      <c r="WNF77" s="1"/>
      <c r="WNG77" s="1"/>
      <c r="WNH77" s="1"/>
      <c r="WNI77" s="1"/>
      <c r="WNJ77" s="1"/>
      <c r="WNK77" s="1"/>
      <c r="WNL77" s="1"/>
      <c r="WNM77" s="1"/>
      <c r="WNN77" s="1"/>
      <c r="WNO77" s="1"/>
      <c r="WNP77" s="1"/>
      <c r="WNQ77" s="1"/>
      <c r="WNR77" s="1"/>
      <c r="WNS77" s="1"/>
      <c r="WNT77" s="1"/>
      <c r="WNU77" s="1"/>
      <c r="WNV77" s="1"/>
      <c r="WNW77" s="1"/>
      <c r="WNX77" s="1"/>
      <c r="WNY77" s="1"/>
      <c r="WNZ77" s="1"/>
      <c r="WOA77" s="1"/>
      <c r="WOB77" s="1"/>
      <c r="WOC77" s="1"/>
      <c r="WOD77" s="1"/>
      <c r="WOE77" s="1"/>
      <c r="WOF77" s="1"/>
      <c r="WOG77" s="1"/>
      <c r="WOH77" s="1"/>
      <c r="WOI77" s="1"/>
      <c r="WOJ77" s="1"/>
      <c r="WOK77" s="1"/>
      <c r="WOL77" s="1"/>
      <c r="WOM77" s="1"/>
      <c r="WON77" s="1"/>
      <c r="WOO77" s="1"/>
      <c r="WOP77" s="1"/>
      <c r="WOQ77" s="1"/>
      <c r="WOR77" s="1"/>
      <c r="WOS77" s="1"/>
      <c r="WOT77" s="1"/>
      <c r="WOU77" s="1"/>
      <c r="WOV77" s="1"/>
      <c r="WOW77" s="1"/>
      <c r="WOX77" s="1"/>
      <c r="WOY77" s="1"/>
      <c r="WOZ77" s="1"/>
      <c r="WPA77" s="1"/>
      <c r="WPB77" s="1"/>
      <c r="WPC77" s="1"/>
      <c r="WPD77" s="1"/>
      <c r="WPE77" s="1"/>
      <c r="WPF77" s="1"/>
      <c r="WPG77" s="1"/>
      <c r="WPH77" s="1"/>
      <c r="WPI77" s="1"/>
      <c r="WPJ77" s="1"/>
      <c r="WPK77" s="1"/>
      <c r="WPL77" s="1"/>
      <c r="WPM77" s="1"/>
      <c r="WPN77" s="1"/>
      <c r="WPO77" s="1"/>
      <c r="WPP77" s="1"/>
      <c r="WPQ77" s="1"/>
      <c r="WPR77" s="1"/>
      <c r="WPS77" s="1"/>
      <c r="WPT77" s="1"/>
      <c r="WPU77" s="1"/>
      <c r="WPV77" s="1"/>
      <c r="WPW77" s="1"/>
      <c r="WPX77" s="1"/>
      <c r="WPY77" s="1"/>
      <c r="WPZ77" s="1"/>
      <c r="WQA77" s="1"/>
      <c r="WQB77" s="1"/>
      <c r="WQC77" s="1"/>
      <c r="WQD77" s="1"/>
      <c r="WQE77" s="1"/>
      <c r="WQF77" s="1"/>
      <c r="WQG77" s="1"/>
      <c r="WQH77" s="1"/>
      <c r="WQI77" s="1"/>
      <c r="WQJ77" s="1"/>
      <c r="WQK77" s="1"/>
      <c r="WQL77" s="1"/>
      <c r="WQM77" s="1"/>
      <c r="WQN77" s="1"/>
      <c r="WQO77" s="1"/>
      <c r="WQP77" s="1"/>
      <c r="WQQ77" s="1"/>
      <c r="WQR77" s="1"/>
      <c r="WQS77" s="1"/>
      <c r="WQT77" s="1"/>
      <c r="WQU77" s="1"/>
      <c r="WQV77" s="1"/>
      <c r="WQW77" s="1"/>
      <c r="WQX77" s="1"/>
      <c r="WQY77" s="1"/>
      <c r="WQZ77" s="1"/>
      <c r="WRA77" s="1"/>
      <c r="WRB77" s="1"/>
      <c r="WRC77" s="1"/>
      <c r="WRD77" s="1"/>
      <c r="WRE77" s="1"/>
      <c r="WRF77" s="1"/>
      <c r="WRG77" s="1"/>
      <c r="WRH77" s="1"/>
      <c r="WRI77" s="1"/>
      <c r="WRJ77" s="1"/>
      <c r="WRK77" s="1"/>
      <c r="WRL77" s="1"/>
      <c r="WRM77" s="1"/>
      <c r="WRN77" s="1"/>
      <c r="WRO77" s="1"/>
      <c r="WRP77" s="1"/>
      <c r="WRQ77" s="1"/>
      <c r="WRR77" s="1"/>
      <c r="WRS77" s="1"/>
      <c r="WRT77" s="1"/>
      <c r="WRU77" s="1"/>
      <c r="WRV77" s="1"/>
      <c r="WRW77" s="1"/>
      <c r="WRX77" s="1"/>
      <c r="WRY77" s="1"/>
      <c r="WRZ77" s="1"/>
      <c r="WSA77" s="1"/>
      <c r="WSB77" s="1"/>
      <c r="WSC77" s="1"/>
      <c r="WSD77" s="1"/>
      <c r="WSE77" s="1"/>
      <c r="WSF77" s="1"/>
      <c r="WSG77" s="1"/>
      <c r="WSH77" s="1"/>
      <c r="WSI77" s="1"/>
      <c r="WSJ77" s="1"/>
      <c r="WSK77" s="1"/>
      <c r="WSL77" s="1"/>
      <c r="WSM77" s="1"/>
      <c r="WSN77" s="1"/>
      <c r="WSO77" s="1"/>
      <c r="WSP77" s="1"/>
      <c r="WSQ77" s="1"/>
      <c r="WSR77" s="1"/>
      <c r="WSS77" s="1"/>
      <c r="WST77" s="1"/>
      <c r="WSU77" s="1"/>
      <c r="WSV77" s="1"/>
      <c r="WSW77" s="1"/>
      <c r="WSX77" s="1"/>
      <c r="WSY77" s="1"/>
      <c r="WSZ77" s="1"/>
      <c r="WTA77" s="1"/>
      <c r="WTB77" s="1"/>
      <c r="WTC77" s="1"/>
      <c r="WTD77" s="1"/>
      <c r="WTE77" s="1"/>
      <c r="WTF77" s="1"/>
      <c r="WTG77" s="1"/>
      <c r="WTH77" s="1"/>
      <c r="WTI77" s="1"/>
      <c r="WTJ77" s="1"/>
      <c r="WTK77" s="1"/>
      <c r="WTL77" s="1"/>
      <c r="WTM77" s="1"/>
      <c r="WTN77" s="1"/>
      <c r="WTO77" s="1"/>
      <c r="WTP77" s="1"/>
      <c r="WTQ77" s="1"/>
      <c r="WTR77" s="1"/>
      <c r="WTS77" s="1"/>
      <c r="WTT77" s="1"/>
      <c r="WTU77" s="1"/>
      <c r="WTV77" s="1"/>
      <c r="WTW77" s="1"/>
      <c r="WTX77" s="1"/>
      <c r="WTY77" s="1"/>
      <c r="WTZ77" s="1"/>
      <c r="WUA77" s="1"/>
      <c r="WUB77" s="1"/>
      <c r="WUC77" s="1"/>
      <c r="WUD77" s="1"/>
      <c r="WUE77" s="1"/>
      <c r="WUF77" s="1"/>
      <c r="WUG77" s="1"/>
      <c r="WUH77" s="1"/>
      <c r="WUI77" s="1"/>
      <c r="WUJ77" s="1"/>
      <c r="WUK77" s="1"/>
      <c r="WUL77" s="1"/>
      <c r="WUM77" s="1"/>
      <c r="WUN77" s="1"/>
      <c r="WUO77" s="1"/>
      <c r="WUP77" s="1"/>
      <c r="WUQ77" s="1"/>
      <c r="WUR77" s="1"/>
      <c r="WUS77" s="1"/>
      <c r="WUT77" s="1"/>
      <c r="WUU77" s="1"/>
      <c r="WUV77" s="1"/>
      <c r="WUW77" s="1"/>
      <c r="WUX77" s="1"/>
      <c r="WUY77" s="1"/>
      <c r="WUZ77" s="1"/>
      <c r="WVA77" s="1"/>
      <c r="WVB77" s="1"/>
      <c r="WVC77" s="1"/>
      <c r="WVD77" s="1"/>
      <c r="WVE77" s="1"/>
      <c r="WVF77" s="1"/>
      <c r="WVG77" s="1"/>
      <c r="WVH77" s="1"/>
      <c r="WVI77" s="1"/>
      <c r="WVJ77" s="1"/>
      <c r="WVK77" s="1"/>
      <c r="WVL77" s="1"/>
      <c r="WVM77" s="1"/>
      <c r="WVN77" s="1"/>
      <c r="WVO77" s="1"/>
      <c r="WVP77" s="1"/>
      <c r="WVQ77" s="1"/>
      <c r="WVR77" s="1"/>
      <c r="WVS77" s="1"/>
      <c r="WVT77" s="1"/>
      <c r="WVU77" s="1"/>
      <c r="WVV77" s="1"/>
      <c r="WVW77" s="1"/>
      <c r="WVX77" s="1"/>
      <c r="WVY77" s="1"/>
      <c r="WVZ77" s="1"/>
      <c r="WWA77" s="1"/>
      <c r="WWB77" s="1"/>
      <c r="WWC77" s="1"/>
      <c r="WWD77" s="1"/>
      <c r="WWE77" s="1"/>
      <c r="WWF77" s="1"/>
      <c r="WWG77" s="1"/>
      <c r="WWH77" s="1"/>
      <c r="WWI77" s="1"/>
      <c r="WWJ77" s="1"/>
      <c r="WWK77" s="1"/>
      <c r="WWL77" s="1"/>
      <c r="WWM77" s="1"/>
      <c r="WWN77" s="1"/>
      <c r="WWO77" s="1"/>
      <c r="WWP77" s="1"/>
      <c r="WWQ77" s="1"/>
      <c r="WWR77" s="1"/>
      <c r="WWS77" s="1"/>
      <c r="WWT77" s="1"/>
      <c r="WWU77" s="1"/>
      <c r="WWV77" s="1"/>
      <c r="WWW77" s="1"/>
      <c r="WWX77" s="1"/>
      <c r="WWY77" s="1"/>
      <c r="WWZ77" s="1"/>
      <c r="WXA77" s="1"/>
      <c r="WXB77" s="1"/>
      <c r="WXC77" s="1"/>
      <c r="WXD77" s="1"/>
      <c r="WXE77" s="1"/>
      <c r="WXF77" s="1"/>
      <c r="WXG77" s="1"/>
      <c r="WXH77" s="1"/>
      <c r="WXI77" s="1"/>
      <c r="WXJ77" s="1"/>
      <c r="WXK77" s="1"/>
      <c r="WXL77" s="1"/>
      <c r="WXM77" s="1"/>
      <c r="WXN77" s="1"/>
      <c r="WXO77" s="1"/>
      <c r="WXP77" s="1"/>
      <c r="WXQ77" s="1"/>
      <c r="WXR77" s="1"/>
      <c r="WXS77" s="1"/>
      <c r="WXT77" s="1"/>
      <c r="WXU77" s="1"/>
      <c r="WXV77" s="1"/>
      <c r="WXW77" s="1"/>
      <c r="WXX77" s="1"/>
      <c r="WXY77" s="1"/>
      <c r="WXZ77" s="1"/>
      <c r="WYA77" s="1"/>
      <c r="WYB77" s="1"/>
      <c r="WYC77" s="1"/>
      <c r="WYD77" s="1"/>
      <c r="WYE77" s="1"/>
      <c r="WYF77" s="1"/>
      <c r="WYG77" s="1"/>
      <c r="WYH77" s="1"/>
      <c r="WYI77" s="1"/>
      <c r="WYJ77" s="1"/>
      <c r="WYK77" s="1"/>
      <c r="WYL77" s="1"/>
      <c r="WYM77" s="1"/>
      <c r="WYN77" s="1"/>
      <c r="WYO77" s="1"/>
      <c r="WYP77" s="1"/>
      <c r="WYQ77" s="1"/>
      <c r="WYR77" s="1"/>
      <c r="WYS77" s="1"/>
      <c r="WYT77" s="1"/>
      <c r="WYU77" s="1"/>
      <c r="WYV77" s="1"/>
      <c r="WYW77" s="1"/>
      <c r="WYX77" s="1"/>
      <c r="WYY77" s="1"/>
      <c r="WYZ77" s="1"/>
      <c r="WZA77" s="1"/>
      <c r="WZB77" s="1"/>
      <c r="WZC77" s="1"/>
      <c r="WZD77" s="1"/>
      <c r="WZE77" s="1"/>
      <c r="WZF77" s="1"/>
      <c r="WZG77" s="1"/>
      <c r="WZH77" s="1"/>
      <c r="WZI77" s="1"/>
      <c r="WZJ77" s="1"/>
      <c r="WZK77" s="1"/>
      <c r="WZL77" s="1"/>
      <c r="WZM77" s="1"/>
      <c r="WZN77" s="1"/>
      <c r="WZO77" s="1"/>
      <c r="WZP77" s="1"/>
      <c r="WZQ77" s="1"/>
      <c r="WZR77" s="1"/>
      <c r="WZS77" s="1"/>
      <c r="WZT77" s="1"/>
      <c r="WZU77" s="1"/>
      <c r="WZV77" s="1"/>
      <c r="WZW77" s="1"/>
      <c r="WZX77" s="1"/>
      <c r="WZY77" s="1"/>
      <c r="WZZ77" s="1"/>
      <c r="XAA77" s="1"/>
      <c r="XAB77" s="1"/>
      <c r="XAC77" s="1"/>
      <c r="XAD77" s="1"/>
      <c r="XAE77" s="1"/>
      <c r="XAF77" s="1"/>
      <c r="XAG77" s="1"/>
      <c r="XAH77" s="1"/>
      <c r="XAI77" s="1"/>
      <c r="XAJ77" s="1"/>
      <c r="XAK77" s="1"/>
      <c r="XAL77" s="1"/>
      <c r="XAM77" s="1"/>
      <c r="XAN77" s="1"/>
      <c r="XAO77" s="1"/>
      <c r="XAP77" s="1"/>
      <c r="XAQ77" s="1"/>
      <c r="XAR77" s="1"/>
      <c r="XAS77" s="1"/>
      <c r="XAT77" s="1"/>
      <c r="XAU77" s="1"/>
      <c r="XAV77" s="1"/>
      <c r="XAW77" s="1"/>
      <c r="XAX77" s="1"/>
      <c r="XAY77" s="1"/>
      <c r="XAZ77" s="1"/>
      <c r="XBA77" s="1"/>
      <c r="XBB77" s="1"/>
      <c r="XBC77" s="1"/>
      <c r="XBD77" s="1"/>
      <c r="XBE77" s="1"/>
      <c r="XBF77" s="1"/>
      <c r="XBG77" s="1"/>
      <c r="XBH77" s="1"/>
      <c r="XBI77" s="1"/>
      <c r="XBJ77" s="1"/>
      <c r="XBK77" s="1"/>
      <c r="XBL77" s="1"/>
      <c r="XBM77" s="1"/>
      <c r="XBN77" s="1"/>
      <c r="XBO77" s="1"/>
      <c r="XBP77" s="1"/>
      <c r="XBQ77" s="1"/>
      <c r="XBR77" s="1"/>
      <c r="XBS77" s="1"/>
      <c r="XBT77" s="1"/>
      <c r="XBU77" s="1"/>
      <c r="XBV77" s="1"/>
      <c r="XBW77" s="1"/>
      <c r="XBX77" s="1"/>
      <c r="XBY77" s="1"/>
      <c r="XBZ77" s="1"/>
      <c r="XCA77" s="1"/>
      <c r="XCB77" s="1"/>
      <c r="XCC77" s="1"/>
      <c r="XCD77" s="1"/>
      <c r="XCE77" s="1"/>
      <c r="XCF77" s="1"/>
      <c r="XCG77" s="1"/>
      <c r="XCH77" s="1"/>
      <c r="XCI77" s="1"/>
      <c r="XCJ77" s="1"/>
      <c r="XCK77" s="1"/>
      <c r="XCL77" s="1"/>
      <c r="XCM77" s="1"/>
      <c r="XCN77" s="1"/>
      <c r="XCO77" s="1"/>
      <c r="XCP77" s="1"/>
      <c r="XCQ77" s="1"/>
      <c r="XCR77" s="1"/>
      <c r="XCS77" s="1"/>
      <c r="XCT77" s="1"/>
      <c r="XCU77" s="1"/>
      <c r="XCV77" s="1"/>
      <c r="XCW77" s="1"/>
      <c r="XCX77" s="1"/>
      <c r="XCY77" s="1"/>
      <c r="XCZ77" s="1"/>
      <c r="XDA77" s="1"/>
      <c r="XDB77" s="1"/>
      <c r="XDC77" s="1"/>
      <c r="XDD77" s="1"/>
      <c r="XDE77" s="1"/>
      <c r="XDF77" s="1"/>
      <c r="XDG77" s="1"/>
      <c r="XDH77" s="1"/>
      <c r="XDI77" s="1"/>
      <c r="XDJ77" s="1"/>
      <c r="XDK77" s="1"/>
      <c r="XDL77" s="1"/>
      <c r="XDM77" s="1"/>
      <c r="XDN77" s="1"/>
      <c r="XDO77" s="1"/>
      <c r="XDP77" s="1"/>
      <c r="XDQ77" s="1"/>
      <c r="XDR77" s="1"/>
      <c r="XDS77" s="1"/>
      <c r="XDT77" s="1"/>
      <c r="XDU77" s="1"/>
      <c r="XDV77" s="1"/>
      <c r="XDW77" s="1"/>
      <c r="XDX77" s="1"/>
      <c r="XDY77" s="1"/>
      <c r="XDZ77" s="1"/>
      <c r="XEA77" s="1"/>
      <c r="XEB77" s="1"/>
      <c r="XEC77" s="1"/>
      <c r="XED77" s="1"/>
      <c r="XEE77" s="1"/>
      <c r="XEF77" s="1"/>
      <c r="XEG77" s="1"/>
      <c r="XEH77" s="1"/>
      <c r="XEI77" s="1"/>
      <c r="XEJ77" s="1"/>
      <c r="XEK77" s="1"/>
      <c r="XEL77" s="1"/>
      <c r="XEM77" s="1"/>
      <c r="XEN77" s="1"/>
      <c r="XEO77" s="1"/>
      <c r="XEP77" s="1"/>
      <c r="XEQ77" s="1"/>
      <c r="XER77" s="1"/>
      <c r="XES77" s="1"/>
      <c r="XET77" s="1"/>
      <c r="XEU77" s="1"/>
      <c r="XEV77" s="1"/>
      <c r="XEW77" s="1"/>
      <c r="XEX77" s="1"/>
      <c r="XEY77" s="1"/>
      <c r="XEZ77" s="1"/>
      <c r="XFA77" s="1"/>
      <c r="XFB77" s="1"/>
      <c r="XFC77" s="1"/>
      <c r="XFD77" s="1"/>
    </row>
    <row r="78" spans="2:16384" hidden="1" x14ac:dyDescent="0.25">
      <c r="B78" s="1"/>
      <c r="C78" s="1"/>
      <c r="D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2:16384" hidden="1" x14ac:dyDescent="0.25">
      <c r="B79" s="1"/>
      <c r="C79" s="1"/>
      <c r="D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2:16384" hidden="1" x14ac:dyDescent="0.25">
      <c r="B80" s="1"/>
      <c r="C80" s="1"/>
      <c r="D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2:16384" hidden="1" x14ac:dyDescent="0.25">
      <c r="B81" s="1"/>
      <c r="C81" s="1"/>
      <c r="D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2:16384" hidden="1" x14ac:dyDescent="0.25"/>
    <row r="83" spans="2:16384" ht="15" hidden="1" customHeight="1" x14ac:dyDescent="0.25"/>
    <row r="84" spans="2:16384" ht="15" hidden="1" customHeight="1" x14ac:dyDescent="0.25"/>
    <row r="85" spans="2:16384" ht="15" hidden="1" customHeight="1" x14ac:dyDescent="0.25"/>
    <row r="86" spans="2:16384" ht="15" hidden="1" customHeight="1" x14ac:dyDescent="0.25"/>
  </sheetData>
  <sheetProtection sheet="1" objects="1" scenarios="1"/>
  <mergeCells count="6">
    <mergeCell ref="B1:D1"/>
    <mergeCell ref="B10:D10"/>
    <mergeCell ref="B25:D25"/>
    <mergeCell ref="B32:D32"/>
    <mergeCell ref="B62:D62"/>
    <mergeCell ref="B52:D52"/>
  </mergeCells>
  <pageMargins left="0.25" right="0.25" top="0.26" bottom="0.13" header="0.3" footer="0.13"/>
  <pageSetup paperSize="9" scale="7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8"/>
  <sheetViews>
    <sheetView zoomScale="90" zoomScaleNormal="90" workbookViewId="0">
      <selection activeCell="D2" sqref="D2"/>
    </sheetView>
  </sheetViews>
  <sheetFormatPr defaultColWidth="0" defaultRowHeight="15" customHeight="1" zeroHeight="1" x14ac:dyDescent="0.25"/>
  <cols>
    <col min="1" max="1" width="3.85546875" style="25" customWidth="1"/>
    <col min="2" max="2" width="35.28515625" customWidth="1"/>
    <col min="3" max="3" width="1.85546875" customWidth="1"/>
    <col min="4" max="4" width="11.7109375" style="82" customWidth="1"/>
    <col min="5" max="5" width="1.85546875" customWidth="1"/>
    <col min="6" max="6" width="12.85546875" style="82" bestFit="1" customWidth="1"/>
    <col min="7" max="7" width="1.85546875" customWidth="1"/>
    <col min="8" max="8" width="104.7109375" style="82" customWidth="1"/>
    <col min="9" max="9" width="103.42578125" style="82" bestFit="1" customWidth="1"/>
    <col min="10" max="10" width="1.85546875" hidden="1" customWidth="1"/>
    <col min="11" max="11" width="73.7109375" hidden="1" customWidth="1"/>
    <col min="12" max="14" width="0" hidden="1" customWidth="1"/>
    <col min="15" max="16384" width="9.140625" hidden="1"/>
  </cols>
  <sheetData>
    <row r="1" spans="1:12" x14ac:dyDescent="0.25">
      <c r="B1" s="26" t="s">
        <v>51</v>
      </c>
      <c r="D1" s="27" t="s">
        <v>52</v>
      </c>
      <c r="E1" s="28"/>
      <c r="F1" s="27" t="s">
        <v>53</v>
      </c>
      <c r="G1" s="29"/>
      <c r="H1" s="26" t="s">
        <v>54</v>
      </c>
      <c r="I1" s="26" t="s">
        <v>55</v>
      </c>
    </row>
    <row r="2" spans="1:12" x14ac:dyDescent="0.25">
      <c r="A2" s="30" t="s">
        <v>56</v>
      </c>
      <c r="B2" s="31" t="s">
        <v>57</v>
      </c>
      <c r="C2" s="32"/>
      <c r="D2" s="33" t="str">
        <f>F2</f>
        <v>RV Naarden</v>
      </c>
      <c r="E2" s="34"/>
      <c r="F2" s="33" t="s">
        <v>58</v>
      </c>
      <c r="G2" s="35"/>
      <c r="H2" s="36" t="s">
        <v>59</v>
      </c>
      <c r="I2" s="36"/>
    </row>
    <row r="3" spans="1:12" ht="15" customHeight="1" x14ac:dyDescent="0.25">
      <c r="A3" s="25" t="s">
        <v>60</v>
      </c>
      <c r="B3" s="37" t="s">
        <v>61</v>
      </c>
      <c r="D3" s="38">
        <f t="shared" ref="D3:D24" si="0">F3</f>
        <v>2012</v>
      </c>
      <c r="E3" s="39"/>
      <c r="F3" s="38">
        <v>2012</v>
      </c>
      <c r="G3" s="40"/>
      <c r="H3" t="s">
        <v>62</v>
      </c>
      <c r="I3"/>
    </row>
    <row r="4" spans="1:12" ht="15" customHeight="1" x14ac:dyDescent="0.25">
      <c r="A4" s="25" t="s">
        <v>63</v>
      </c>
      <c r="B4" s="37" t="s">
        <v>64</v>
      </c>
      <c r="D4" s="41">
        <f t="shared" si="0"/>
        <v>40929</v>
      </c>
      <c r="E4" s="42"/>
      <c r="F4" s="41">
        <v>40929</v>
      </c>
      <c r="G4" s="40"/>
      <c r="H4" t="s">
        <v>65</v>
      </c>
      <c r="I4"/>
    </row>
    <row r="5" spans="1:12" x14ac:dyDescent="0.25">
      <c r="A5" s="25" t="s">
        <v>66</v>
      </c>
      <c r="B5" s="37" t="s">
        <v>67</v>
      </c>
      <c r="D5" s="43" t="str">
        <f t="shared" si="0"/>
        <v>Burger</v>
      </c>
      <c r="E5" s="44"/>
      <c r="F5" s="43" t="s">
        <v>391</v>
      </c>
      <c r="G5" s="40"/>
      <c r="H5" t="s">
        <v>68</v>
      </c>
      <c r="I5"/>
    </row>
    <row r="6" spans="1:12" ht="15" customHeight="1" x14ac:dyDescent="0.25">
      <c r="A6" s="25" t="s">
        <v>69</v>
      </c>
      <c r="B6" s="37" t="s">
        <v>70</v>
      </c>
      <c r="D6" s="321">
        <v>450</v>
      </c>
      <c r="E6" s="44"/>
      <c r="F6" s="321"/>
      <c r="G6" s="40"/>
      <c r="H6" t="s">
        <v>71</v>
      </c>
      <c r="I6"/>
    </row>
    <row r="7" spans="1:12" ht="15" customHeight="1" x14ac:dyDescent="0.25">
      <c r="A7" s="25" t="s">
        <v>72</v>
      </c>
      <c r="B7" s="37" t="s">
        <v>73</v>
      </c>
      <c r="D7" s="322">
        <v>25000</v>
      </c>
      <c r="E7" s="44"/>
      <c r="F7" s="46">
        <v>25000</v>
      </c>
      <c r="G7" s="40"/>
      <c r="H7" t="s">
        <v>74</v>
      </c>
      <c r="I7"/>
      <c r="L7" s="47"/>
    </row>
    <row r="8" spans="1:12" ht="15" customHeight="1" x14ac:dyDescent="0.25">
      <c r="A8" s="25" t="s">
        <v>75</v>
      </c>
      <c r="B8" s="37" t="s">
        <v>76</v>
      </c>
      <c r="D8" s="322">
        <f t="shared" si="0"/>
        <v>0</v>
      </c>
      <c r="E8" s="44"/>
      <c r="F8" s="46"/>
      <c r="G8" s="40"/>
      <c r="H8" t="s">
        <v>77</v>
      </c>
      <c r="I8"/>
      <c r="L8" s="47"/>
    </row>
    <row r="9" spans="1:12" x14ac:dyDescent="0.25">
      <c r="A9" s="25" t="s">
        <v>78</v>
      </c>
      <c r="B9" s="37" t="s">
        <v>79</v>
      </c>
      <c r="D9" s="45">
        <f t="shared" si="0"/>
        <v>66</v>
      </c>
      <c r="E9" s="44"/>
      <c r="F9" s="48">
        <f>Hulptabel!$M$12</f>
        <v>66</v>
      </c>
      <c r="G9" s="40"/>
      <c r="H9" t="s">
        <v>80</v>
      </c>
      <c r="I9"/>
    </row>
    <row r="10" spans="1:12" x14ac:dyDescent="0.25">
      <c r="A10" s="25" t="s">
        <v>81</v>
      </c>
      <c r="B10" s="37" t="s">
        <v>82</v>
      </c>
      <c r="D10" s="45">
        <f t="shared" si="0"/>
        <v>139</v>
      </c>
      <c r="E10" s="44"/>
      <c r="F10" s="48">
        <f>Hulptabel!$M$16</f>
        <v>139</v>
      </c>
      <c r="G10" s="40"/>
      <c r="H10" t="s">
        <v>83</v>
      </c>
      <c r="I10"/>
    </row>
    <row r="11" spans="1:12" x14ac:dyDescent="0.25">
      <c r="A11" s="25" t="s">
        <v>84</v>
      </c>
      <c r="B11" s="37" t="s">
        <v>85</v>
      </c>
      <c r="D11" s="45">
        <f t="shared" si="0"/>
        <v>103</v>
      </c>
      <c r="E11" s="49" t="str">
        <f>IF(D11+D12&lt;&gt;D10,"!","")</f>
        <v/>
      </c>
      <c r="F11" s="48">
        <f>Hulptabel!$M$17</f>
        <v>103</v>
      </c>
      <c r="G11" s="50" t="str">
        <f>IF(F11+F12&lt;&gt;F10,"!","")</f>
        <v/>
      </c>
      <c r="H11" t="s">
        <v>86</v>
      </c>
      <c r="I11"/>
    </row>
    <row r="12" spans="1:12" x14ac:dyDescent="0.25">
      <c r="A12" s="25" t="s">
        <v>87</v>
      </c>
      <c r="B12" s="37" t="s">
        <v>88</v>
      </c>
      <c r="D12" s="45">
        <f t="shared" si="0"/>
        <v>36</v>
      </c>
      <c r="E12" s="49" t="str">
        <f>IF(D11+D12&lt;&gt;D10,"!","")</f>
        <v/>
      </c>
      <c r="F12" s="48">
        <f>Hulptabel!$M$18</f>
        <v>36</v>
      </c>
      <c r="G12" s="50" t="str">
        <f>IF(F11+F12&lt;&gt;F10,"!","")</f>
        <v/>
      </c>
      <c r="H12" t="s">
        <v>89</v>
      </c>
      <c r="I12"/>
    </row>
    <row r="13" spans="1:12" x14ac:dyDescent="0.25">
      <c r="A13" s="25" t="s">
        <v>90</v>
      </c>
      <c r="B13" s="37" t="s">
        <v>91</v>
      </c>
      <c r="D13" s="45">
        <f t="shared" si="0"/>
        <v>93</v>
      </c>
      <c r="E13" s="49" t="str">
        <f>IF(D13+D16+D17&lt;&gt;D10,"!","")</f>
        <v/>
      </c>
      <c r="F13" s="48">
        <f>Hulptabel!$M$19</f>
        <v>93</v>
      </c>
      <c r="G13" s="50" t="str">
        <f>IF(F13+F16+F17&lt;&gt;F10,"!","")</f>
        <v/>
      </c>
      <c r="H13" t="s">
        <v>92</v>
      </c>
      <c r="I13"/>
    </row>
    <row r="14" spans="1:12" x14ac:dyDescent="0.25">
      <c r="A14" s="25" t="s">
        <v>93</v>
      </c>
      <c r="B14" s="37" t="s">
        <v>411</v>
      </c>
      <c r="D14" s="45">
        <v>45</v>
      </c>
      <c r="E14" s="74"/>
      <c r="F14" s="48">
        <f>SUMIF(Hulptabel!$W$3:$W$152,"&lt;3")</f>
        <v>45</v>
      </c>
      <c r="G14" s="74"/>
      <c r="H14" t="s">
        <v>415</v>
      </c>
      <c r="I14"/>
    </row>
    <row r="15" spans="1:12" x14ac:dyDescent="0.25">
      <c r="A15" s="25" t="s">
        <v>96</v>
      </c>
      <c r="B15" s="37" t="s">
        <v>412</v>
      </c>
      <c r="D15" s="45">
        <v>48</v>
      </c>
      <c r="E15" s="74"/>
      <c r="F15" s="48">
        <f>F13-F14</f>
        <v>48</v>
      </c>
      <c r="G15" s="74"/>
      <c r="H15" t="s">
        <v>416</v>
      </c>
      <c r="I15"/>
    </row>
    <row r="16" spans="1:12" x14ac:dyDescent="0.25">
      <c r="A16" s="25" t="s">
        <v>99</v>
      </c>
      <c r="B16" s="37" t="s">
        <v>94</v>
      </c>
      <c r="D16" s="45">
        <f t="shared" si="0"/>
        <v>35</v>
      </c>
      <c r="E16" s="49" t="str">
        <f>IF(D16+D17+D13&lt;&gt;D10,"!","")</f>
        <v/>
      </c>
      <c r="F16" s="48">
        <f>Hulptabel!$M$20</f>
        <v>35</v>
      </c>
      <c r="G16" s="50" t="str">
        <f>IF(F16+F17+F13&lt;&gt;F10,"!","")</f>
        <v/>
      </c>
      <c r="H16" t="s">
        <v>95</v>
      </c>
      <c r="I16"/>
    </row>
    <row r="17" spans="1:24" x14ac:dyDescent="0.25">
      <c r="A17" s="25" t="s">
        <v>102</v>
      </c>
      <c r="B17" s="37" t="s">
        <v>97</v>
      </c>
      <c r="D17" s="45">
        <f t="shared" si="0"/>
        <v>11</v>
      </c>
      <c r="E17" s="49" t="str">
        <f>IF(D17+D13+D16&lt;&gt;D10,"!","")</f>
        <v/>
      </c>
      <c r="F17" s="48">
        <f>Hulptabel!$M$21</f>
        <v>11</v>
      </c>
      <c r="G17" s="50" t="str">
        <f>IF(F17+F13+F16&lt;&gt;F10,"!","")</f>
        <v/>
      </c>
      <c r="H17" t="s">
        <v>98</v>
      </c>
      <c r="I17"/>
    </row>
    <row r="18" spans="1:24" x14ac:dyDescent="0.25">
      <c r="A18" s="25" t="s">
        <v>105</v>
      </c>
      <c r="B18" s="37" t="s">
        <v>100</v>
      </c>
      <c r="D18" s="45">
        <f t="shared" si="0"/>
        <v>15</v>
      </c>
      <c r="E18" s="49" t="str">
        <f>IF(D18+D19+D20&lt;&gt;D10,"!","")</f>
        <v/>
      </c>
      <c r="F18" s="48">
        <f>Hulptabel!M22</f>
        <v>15</v>
      </c>
      <c r="G18" s="50" t="str">
        <f>IF(F18+F19+F20&lt;&gt;F10,"!","")</f>
        <v/>
      </c>
      <c r="H18" s="51" t="s">
        <v>101</v>
      </c>
      <c r="I18" s="51"/>
    </row>
    <row r="19" spans="1:24" x14ac:dyDescent="0.25">
      <c r="A19" s="25" t="s">
        <v>108</v>
      </c>
      <c r="B19" s="37" t="s">
        <v>103</v>
      </c>
      <c r="D19" s="45">
        <f t="shared" si="0"/>
        <v>50</v>
      </c>
      <c r="E19" s="49" t="str">
        <f>IF(D19+D20+D18&lt;&gt;D10,"!","")</f>
        <v/>
      </c>
      <c r="F19" s="48">
        <f>Hulptabel!M23</f>
        <v>50</v>
      </c>
      <c r="G19" s="50" t="str">
        <f>IF(F19+F20+F18&lt;&gt;F10,"!","")</f>
        <v/>
      </c>
      <c r="H19" s="51" t="s">
        <v>104</v>
      </c>
      <c r="I19" s="51"/>
    </row>
    <row r="20" spans="1:24" x14ac:dyDescent="0.25">
      <c r="A20" s="25" t="s">
        <v>111</v>
      </c>
      <c r="B20" s="37" t="s">
        <v>106</v>
      </c>
      <c r="D20" s="45">
        <f t="shared" si="0"/>
        <v>74</v>
      </c>
      <c r="E20" s="49" t="str">
        <f>IF(D20+D18+D19&lt;&gt;D10,"!","")</f>
        <v/>
      </c>
      <c r="F20" s="48">
        <f>Hulptabel!M24</f>
        <v>74</v>
      </c>
      <c r="G20" s="50" t="str">
        <f>IF(F20+F18+F19&lt;&gt;F10,"!","")</f>
        <v/>
      </c>
      <c r="H20" s="51" t="s">
        <v>107</v>
      </c>
      <c r="I20" s="51"/>
    </row>
    <row r="21" spans="1:24" ht="15" customHeight="1" x14ac:dyDescent="0.25">
      <c r="A21" s="25" t="s">
        <v>114</v>
      </c>
      <c r="B21" s="37" t="s">
        <v>109</v>
      </c>
      <c r="D21" s="46">
        <f t="shared" si="0"/>
        <v>789285</v>
      </c>
      <c r="E21" s="44"/>
      <c r="F21" s="52">
        <f>Hulptabel!$M$25</f>
        <v>789285</v>
      </c>
      <c r="G21" s="40"/>
      <c r="H21" t="s">
        <v>110</v>
      </c>
      <c r="I21"/>
    </row>
    <row r="22" spans="1:24" x14ac:dyDescent="0.25">
      <c r="A22" s="25" t="s">
        <v>117</v>
      </c>
      <c r="B22" s="37" t="s">
        <v>112</v>
      </c>
      <c r="D22" s="53">
        <f t="shared" si="0"/>
        <v>5522</v>
      </c>
      <c r="E22" s="44"/>
      <c r="F22" s="54">
        <f>Hulptabel!$M$29</f>
        <v>5522</v>
      </c>
      <c r="G22" s="40"/>
      <c r="H22" t="s">
        <v>113</v>
      </c>
      <c r="I22"/>
    </row>
    <row r="23" spans="1:24" x14ac:dyDescent="0.25">
      <c r="A23" s="25" t="s">
        <v>413</v>
      </c>
      <c r="B23" s="37" t="s">
        <v>115</v>
      </c>
      <c r="D23" s="53">
        <f t="shared" si="0"/>
        <v>12645</v>
      </c>
      <c r="E23" s="44"/>
      <c r="F23" s="54">
        <f>Hulptabel!$M$32</f>
        <v>12645</v>
      </c>
      <c r="G23" s="40"/>
      <c r="H23" t="s">
        <v>116</v>
      </c>
      <c r="I23"/>
      <c r="N23" s="55"/>
    </row>
    <row r="24" spans="1:24" x14ac:dyDescent="0.25">
      <c r="A24" s="25" t="s">
        <v>414</v>
      </c>
      <c r="B24" s="37" t="s">
        <v>118</v>
      </c>
      <c r="D24" s="56">
        <f t="shared" si="0"/>
        <v>12.590909090909092</v>
      </c>
      <c r="E24" s="44"/>
      <c r="F24" s="57">
        <f>Hulptabel!$M$30</f>
        <v>12.590909090909092</v>
      </c>
      <c r="G24" s="40"/>
      <c r="H24" t="s">
        <v>119</v>
      </c>
      <c r="I24"/>
    </row>
    <row r="25" spans="1:24" s="60" customFormat="1" ht="23.25" x14ac:dyDescent="0.35">
      <c r="A25" s="58"/>
      <c r="B25" s="59" t="str">
        <f>"Kentallen "&amp;IF(Kentallen!$D$2="",Kentallen!$F$2,Kentallen!$D$2)</f>
        <v>Kentallen RV Naarden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ht="20.100000000000001" customHeight="1" x14ac:dyDescent="0.25">
      <c r="A26" s="62"/>
      <c r="B26" s="63" t="s">
        <v>120</v>
      </c>
      <c r="C26" s="64"/>
      <c r="D26" s="65" t="s">
        <v>52</v>
      </c>
      <c r="E26" s="66"/>
      <c r="F26" s="65" t="s">
        <v>53</v>
      </c>
      <c r="G26" s="29"/>
      <c r="H26" s="26" t="s">
        <v>54</v>
      </c>
      <c r="I26" s="26" t="s">
        <v>55</v>
      </c>
    </row>
    <row r="27" spans="1:24" ht="15" customHeight="1" x14ac:dyDescent="0.25">
      <c r="A27" s="25">
        <v>1</v>
      </c>
      <c r="B27" s="31" t="s">
        <v>57</v>
      </c>
      <c r="D27" s="67" t="str">
        <f>IF(D$2=0,"-",D$2)</f>
        <v>RV Naarden</v>
      </c>
      <c r="E27" s="68"/>
      <c r="F27" s="67" t="str">
        <f>IF(F$2=0,"",F$2)</f>
        <v>RV Naarden</v>
      </c>
      <c r="H27" s="69" t="s">
        <v>121</v>
      </c>
      <c r="I27"/>
    </row>
    <row r="28" spans="1:24" ht="15" customHeight="1" x14ac:dyDescent="0.25">
      <c r="A28" s="25">
        <v>2</v>
      </c>
      <c r="B28" s="37" t="s">
        <v>61</v>
      </c>
      <c r="D28" s="67">
        <f>IF(D$3=0,"-",D$3)</f>
        <v>2012</v>
      </c>
      <c r="E28" s="39"/>
      <c r="F28" s="67">
        <f>IF(F$3=0,"",F$3)</f>
        <v>2012</v>
      </c>
      <c r="G28" s="40"/>
      <c r="H28" t="s">
        <v>62</v>
      </c>
      <c r="I28"/>
    </row>
    <row r="29" spans="1:24" ht="15" customHeight="1" x14ac:dyDescent="0.25">
      <c r="A29" s="25">
        <v>3</v>
      </c>
      <c r="B29" s="37" t="s">
        <v>64</v>
      </c>
      <c r="D29" s="70">
        <f>IF(D$4="","-",D$4)</f>
        <v>40929</v>
      </c>
      <c r="E29" s="42"/>
      <c r="F29" s="70">
        <f>IF(F$4="","-",F$4)</f>
        <v>40929</v>
      </c>
      <c r="G29" s="40"/>
      <c r="H29" t="s">
        <v>65</v>
      </c>
      <c r="I29"/>
    </row>
    <row r="30" spans="1:24" ht="15" customHeight="1" x14ac:dyDescent="0.25">
      <c r="A30" s="25">
        <v>4</v>
      </c>
      <c r="B30" s="37" t="s">
        <v>67</v>
      </c>
      <c r="D30" s="71" t="str">
        <f>IF(D$5="Burger","Burger",IF(D$5="Student","Student","-"))</f>
        <v>Burger</v>
      </c>
      <c r="E30" s="42"/>
      <c r="F30" s="71" t="str">
        <f>IF(F$5="Burger","Burger",IF(F$5="Student","Student","-"))</f>
        <v>Burger</v>
      </c>
      <c r="G30" s="40"/>
      <c r="H30" t="s">
        <v>68</v>
      </c>
      <c r="I30"/>
    </row>
    <row r="31" spans="1:24" x14ac:dyDescent="0.25">
      <c r="A31" s="25">
        <v>5</v>
      </c>
      <c r="B31" s="37" t="s">
        <v>70</v>
      </c>
      <c r="D31" s="67">
        <f>IF(D$6=0,"-",D$6)</f>
        <v>450</v>
      </c>
      <c r="E31" s="44"/>
      <c r="F31" s="67" t="str">
        <f>IF(F$6=0,"",F$6)</f>
        <v/>
      </c>
      <c r="G31" s="40"/>
      <c r="H31" t="s">
        <v>71</v>
      </c>
      <c r="I31" t="s">
        <v>122</v>
      </c>
    </row>
    <row r="32" spans="1:24" ht="20.100000000000001" customHeight="1" x14ac:dyDescent="0.25">
      <c r="A32" s="62"/>
      <c r="B32" s="63" t="s">
        <v>123</v>
      </c>
      <c r="C32" s="64"/>
      <c r="D32" s="65" t="s">
        <v>52</v>
      </c>
      <c r="E32" s="66"/>
      <c r="F32" s="65" t="s">
        <v>53</v>
      </c>
      <c r="G32" s="29"/>
      <c r="H32" s="26" t="s">
        <v>54</v>
      </c>
      <c r="I32" s="26" t="s">
        <v>55</v>
      </c>
    </row>
    <row r="33" spans="1:9" x14ac:dyDescent="0.25">
      <c r="A33" s="25">
        <v>6</v>
      </c>
      <c r="B33" s="37" t="s">
        <v>79</v>
      </c>
      <c r="D33" s="72">
        <f>IF(D$9=0,0,D$9)</f>
        <v>66</v>
      </c>
      <c r="E33" s="44"/>
      <c r="F33" s="72">
        <f>IF(F$9=0,0,F$9)</f>
        <v>66</v>
      </c>
      <c r="G33" s="40"/>
      <c r="H33" t="s">
        <v>80</v>
      </c>
      <c r="I33" t="s">
        <v>124</v>
      </c>
    </row>
    <row r="34" spans="1:9" x14ac:dyDescent="0.25">
      <c r="A34" s="25">
        <v>7</v>
      </c>
      <c r="B34" s="37" t="s">
        <v>125</v>
      </c>
      <c r="D34" s="73">
        <f>IF(D$10=0,0,D$6/D$10)</f>
        <v>3.2374100719424459</v>
      </c>
      <c r="E34" s="74"/>
      <c r="F34" s="73">
        <f>IF(F$10=0,0,F$6/F$10)</f>
        <v>0</v>
      </c>
      <c r="G34" s="74"/>
      <c r="H34" t="s">
        <v>126</v>
      </c>
      <c r="I34" t="s">
        <v>127</v>
      </c>
    </row>
    <row r="35" spans="1:9" x14ac:dyDescent="0.25">
      <c r="A35" s="25">
        <v>8</v>
      </c>
      <c r="B35" s="37" t="s">
        <v>82</v>
      </c>
      <c r="D35" s="72">
        <f>D$10</f>
        <v>139</v>
      </c>
      <c r="E35" s="74"/>
      <c r="F35" s="72">
        <f>F$10</f>
        <v>139</v>
      </c>
      <c r="G35" s="74"/>
      <c r="H35" t="s">
        <v>83</v>
      </c>
      <c r="I35" t="s">
        <v>128</v>
      </c>
    </row>
    <row r="36" spans="1:9" x14ac:dyDescent="0.25">
      <c r="B36" s="37" t="s">
        <v>85</v>
      </c>
      <c r="D36" s="72">
        <f>D$11</f>
        <v>103</v>
      </c>
      <c r="E36" s="74"/>
      <c r="F36" s="72">
        <f>F$11</f>
        <v>103</v>
      </c>
      <c r="G36" s="74"/>
      <c r="H36" t="s">
        <v>86</v>
      </c>
      <c r="I36"/>
    </row>
    <row r="37" spans="1:9" x14ac:dyDescent="0.25">
      <c r="B37" s="37" t="s">
        <v>88</v>
      </c>
      <c r="D37" s="72">
        <f>D$12</f>
        <v>36</v>
      </c>
      <c r="E37" s="74"/>
      <c r="F37" s="72">
        <f>F$12</f>
        <v>36</v>
      </c>
      <c r="G37" s="74"/>
      <c r="H37" t="s">
        <v>89</v>
      </c>
      <c r="I37"/>
    </row>
    <row r="38" spans="1:9" x14ac:dyDescent="0.25">
      <c r="B38" s="37" t="s">
        <v>91</v>
      </c>
      <c r="D38" s="72">
        <f>D$13</f>
        <v>93</v>
      </c>
      <c r="E38" s="74"/>
      <c r="F38" s="72">
        <f>F$13</f>
        <v>93</v>
      </c>
      <c r="G38" s="74"/>
      <c r="H38" t="s">
        <v>92</v>
      </c>
      <c r="I38"/>
    </row>
    <row r="39" spans="1:9" x14ac:dyDescent="0.25">
      <c r="B39" s="37" t="s">
        <v>411</v>
      </c>
      <c r="D39" s="72">
        <f>D$14</f>
        <v>45</v>
      </c>
      <c r="E39" s="74"/>
      <c r="F39" s="72">
        <f>F$14</f>
        <v>45</v>
      </c>
      <c r="G39" s="74"/>
      <c r="H39" t="s">
        <v>415</v>
      </c>
      <c r="I39"/>
    </row>
    <row r="40" spans="1:9" x14ac:dyDescent="0.25">
      <c r="B40" s="37" t="s">
        <v>412</v>
      </c>
      <c r="D40" s="72">
        <f>D$15</f>
        <v>48</v>
      </c>
      <c r="E40" s="74"/>
      <c r="F40" s="72">
        <f>F$15</f>
        <v>48</v>
      </c>
      <c r="G40" s="74"/>
      <c r="H40" t="s">
        <v>416</v>
      </c>
      <c r="I40"/>
    </row>
    <row r="41" spans="1:9" x14ac:dyDescent="0.25">
      <c r="B41" s="37" t="s">
        <v>94</v>
      </c>
      <c r="D41" s="72">
        <f>D$16</f>
        <v>35</v>
      </c>
      <c r="E41" s="74"/>
      <c r="F41" s="72">
        <f>F$16</f>
        <v>35</v>
      </c>
      <c r="G41" s="74"/>
      <c r="H41" t="s">
        <v>95</v>
      </c>
      <c r="I41"/>
    </row>
    <row r="42" spans="1:9" x14ac:dyDescent="0.25">
      <c r="B42" s="37" t="s">
        <v>97</v>
      </c>
      <c r="D42" s="72">
        <f>D$17</f>
        <v>11</v>
      </c>
      <c r="E42" s="74"/>
      <c r="F42" s="72">
        <f>F$17</f>
        <v>11</v>
      </c>
      <c r="G42" s="74"/>
      <c r="H42" t="s">
        <v>98</v>
      </c>
      <c r="I42"/>
    </row>
    <row r="43" spans="1:9" x14ac:dyDescent="0.25">
      <c r="B43" s="37" t="s">
        <v>100</v>
      </c>
      <c r="D43" s="72">
        <f>D$18</f>
        <v>15</v>
      </c>
      <c r="E43" s="74"/>
      <c r="F43" s="72">
        <f>F$18</f>
        <v>15</v>
      </c>
      <c r="G43" s="74"/>
      <c r="H43" s="51" t="s">
        <v>101</v>
      </c>
      <c r="I43"/>
    </row>
    <row r="44" spans="1:9" x14ac:dyDescent="0.25">
      <c r="B44" s="37" t="s">
        <v>103</v>
      </c>
      <c r="D44" s="72">
        <f>D$19</f>
        <v>50</v>
      </c>
      <c r="E44" s="74"/>
      <c r="F44" s="72">
        <f>F$19</f>
        <v>50</v>
      </c>
      <c r="G44" s="74"/>
      <c r="H44" s="51" t="s">
        <v>104</v>
      </c>
      <c r="I44"/>
    </row>
    <row r="45" spans="1:9" x14ac:dyDescent="0.25">
      <c r="B45" s="37" t="s">
        <v>106</v>
      </c>
      <c r="D45" s="72">
        <f>D$20</f>
        <v>74</v>
      </c>
      <c r="E45" s="74"/>
      <c r="F45" s="72">
        <f>F$20</f>
        <v>74</v>
      </c>
      <c r="G45" s="74"/>
      <c r="H45" s="51" t="s">
        <v>107</v>
      </c>
      <c r="I45"/>
    </row>
    <row r="46" spans="1:9" x14ac:dyDescent="0.25">
      <c r="A46" s="25">
        <v>9</v>
      </c>
      <c r="B46" s="37" t="s">
        <v>129</v>
      </c>
      <c r="D46" s="75">
        <f>D$10</f>
        <v>139</v>
      </c>
      <c r="E46" s="74"/>
      <c r="F46" s="75">
        <f>F$10</f>
        <v>139</v>
      </c>
      <c r="G46" s="74"/>
      <c r="H46" t="s">
        <v>130</v>
      </c>
      <c r="I46" t="s">
        <v>372</v>
      </c>
    </row>
    <row r="47" spans="1:9" x14ac:dyDescent="0.25">
      <c r="B47" s="37" t="s">
        <v>131</v>
      </c>
      <c r="D47" s="76">
        <f>IF(D$10=0,0,D$11/D$10)</f>
        <v>0.74100719424460426</v>
      </c>
      <c r="E47" s="74"/>
      <c r="F47" s="76">
        <f>IF(F$10=0,0,F$11/F$10)</f>
        <v>0.74100719424460426</v>
      </c>
      <c r="G47" s="74"/>
      <c r="H47" t="s">
        <v>132</v>
      </c>
      <c r="I47"/>
    </row>
    <row r="48" spans="1:9" x14ac:dyDescent="0.25">
      <c r="B48" s="37" t="s">
        <v>88</v>
      </c>
      <c r="D48" s="76">
        <f>IF(D$10=0,0,D$12/D$10)</f>
        <v>0.25899280575539568</v>
      </c>
      <c r="E48" s="74"/>
      <c r="F48" s="76">
        <f>IF(F$10=0,0,F$12/F$10)</f>
        <v>0.25899280575539568</v>
      </c>
      <c r="G48" s="74"/>
      <c r="H48" t="s">
        <v>133</v>
      </c>
      <c r="I48"/>
    </row>
    <row r="49" spans="1:9" x14ac:dyDescent="0.25">
      <c r="B49" s="37" t="s">
        <v>91</v>
      </c>
      <c r="D49" s="76">
        <f>IF(D$10=0,0,D$13/D$10)</f>
        <v>0.6690647482014388</v>
      </c>
      <c r="E49" s="74"/>
      <c r="F49" s="76">
        <f>IF(F$10=0,0,F$13/F$10)</f>
        <v>0.6690647482014388</v>
      </c>
      <c r="G49" s="74"/>
      <c r="H49" t="s">
        <v>134</v>
      </c>
      <c r="I49"/>
    </row>
    <row r="50" spans="1:9" x14ac:dyDescent="0.25">
      <c r="B50" s="37" t="s">
        <v>411</v>
      </c>
      <c r="D50" s="76">
        <f>IF(D$13=0,0,D$14/D$10)</f>
        <v>0.32374100719424459</v>
      </c>
      <c r="E50" s="74"/>
      <c r="F50" s="76">
        <f>IF(F$13=0,0,F$14/F$10)</f>
        <v>0.32374100719424459</v>
      </c>
      <c r="G50" s="74"/>
      <c r="H50" t="s">
        <v>417</v>
      </c>
      <c r="I50"/>
    </row>
    <row r="51" spans="1:9" x14ac:dyDescent="0.25">
      <c r="B51" s="37" t="s">
        <v>412</v>
      </c>
      <c r="D51" s="76">
        <f>IF(D$13=0,0,D$15/D$10)</f>
        <v>0.34532374100719426</v>
      </c>
      <c r="E51" s="74"/>
      <c r="F51" s="76">
        <f>IF(F$13=0,0,F$15/F$10)</f>
        <v>0.34532374100719426</v>
      </c>
      <c r="G51" s="74"/>
      <c r="H51" t="s">
        <v>418</v>
      </c>
      <c r="I51"/>
    </row>
    <row r="52" spans="1:9" x14ac:dyDescent="0.25">
      <c r="B52" s="37" t="s">
        <v>94</v>
      </c>
      <c r="D52" s="76">
        <f>IF(D$10=0,0,D$16/D$10)</f>
        <v>0.25179856115107913</v>
      </c>
      <c r="E52" s="74"/>
      <c r="F52" s="76">
        <f>IF(F$10=0,0,F$16/F$10)</f>
        <v>0.25179856115107913</v>
      </c>
      <c r="G52" s="74"/>
      <c r="H52" t="s">
        <v>135</v>
      </c>
      <c r="I52"/>
    </row>
    <row r="53" spans="1:9" x14ac:dyDescent="0.25">
      <c r="B53" s="37" t="s">
        <v>97</v>
      </c>
      <c r="D53" s="76">
        <f>IF(D$10=0,0,D$17/D$10)</f>
        <v>7.9136690647482008E-2</v>
      </c>
      <c r="E53" s="74"/>
      <c r="F53" s="76">
        <f>IF(F$10=0,0,F$17/F$10)</f>
        <v>7.9136690647482008E-2</v>
      </c>
      <c r="G53" s="74"/>
      <c r="H53" t="s">
        <v>136</v>
      </c>
      <c r="I53"/>
    </row>
    <row r="54" spans="1:9" x14ac:dyDescent="0.25">
      <c r="B54" s="37" t="s">
        <v>100</v>
      </c>
      <c r="D54" s="76">
        <f>IF(D$10=0,0,D$18/D$10)</f>
        <v>0.1079136690647482</v>
      </c>
      <c r="E54" s="50"/>
      <c r="F54" s="76">
        <f>IF(F$10=0,0,F$18/F$10)</f>
        <v>0.1079136690647482</v>
      </c>
      <c r="G54" s="50"/>
      <c r="H54" t="s">
        <v>137</v>
      </c>
      <c r="I54"/>
    </row>
    <row r="55" spans="1:9" x14ac:dyDescent="0.25">
      <c r="B55" s="37" t="s">
        <v>103</v>
      </c>
      <c r="D55" s="76">
        <f>IF(D$10=0,0,D$19/D$10)</f>
        <v>0.35971223021582732</v>
      </c>
      <c r="E55" s="50"/>
      <c r="F55" s="76">
        <f>IF(F$10=0,0,F$19/F$10)</f>
        <v>0.35971223021582732</v>
      </c>
      <c r="G55" s="50"/>
      <c r="H55" t="s">
        <v>138</v>
      </c>
      <c r="I55"/>
    </row>
    <row r="56" spans="1:9" ht="15" customHeight="1" x14ac:dyDescent="0.25">
      <c r="B56" s="37" t="s">
        <v>106</v>
      </c>
      <c r="D56" s="76">
        <f>IF(D$10=0,0,D$20/D$10)</f>
        <v>0.53237410071942448</v>
      </c>
      <c r="E56" s="50"/>
      <c r="F56" s="76">
        <f>IF(F$10=0,0,F$20/F$10)</f>
        <v>0.53237410071942448</v>
      </c>
      <c r="G56" s="50"/>
      <c r="H56" t="s">
        <v>139</v>
      </c>
      <c r="I56"/>
    </row>
    <row r="57" spans="1:9" ht="15" customHeight="1" x14ac:dyDescent="0.25">
      <c r="A57" s="25">
        <v>10</v>
      </c>
      <c r="B57" s="37" t="s">
        <v>392</v>
      </c>
      <c r="D57" s="331">
        <f>D35/D33</f>
        <v>2.106060606060606</v>
      </c>
      <c r="E57" s="74"/>
      <c r="F57" s="331">
        <f>F35/F33</f>
        <v>2.106060606060606</v>
      </c>
      <c r="G57" s="74"/>
      <c r="H57" t="s">
        <v>393</v>
      </c>
      <c r="I57" t="s">
        <v>394</v>
      </c>
    </row>
    <row r="58" spans="1:9" x14ac:dyDescent="0.25">
      <c r="B58" s="37" t="s">
        <v>395</v>
      </c>
      <c r="D58" s="72" t="s">
        <v>145</v>
      </c>
      <c r="E58" s="74"/>
      <c r="F58" s="331">
        <f>IF(Hulptabel!$M$13=0,0,Hulptabel!$M$19/Hulptabel!$M$13)</f>
        <v>2.0666666666666669</v>
      </c>
      <c r="G58" s="74"/>
      <c r="H58" t="s">
        <v>396</v>
      </c>
      <c r="I58"/>
    </row>
    <row r="59" spans="1:9" x14ac:dyDescent="0.25">
      <c r="B59" s="37" t="s">
        <v>397</v>
      </c>
      <c r="D59" s="72" t="s">
        <v>145</v>
      </c>
      <c r="E59" s="74"/>
      <c r="F59" s="331">
        <f>IF(Hulptabel!$M$14=0,0,Hulptabel!$M$20/Hulptabel!$M$14)</f>
        <v>2.3333333333333335</v>
      </c>
      <c r="G59" s="74"/>
      <c r="H59" t="s">
        <v>398</v>
      </c>
      <c r="I59"/>
    </row>
    <row r="60" spans="1:9" x14ac:dyDescent="0.25">
      <c r="B60" s="37" t="s">
        <v>399</v>
      </c>
      <c r="D60" s="76" t="s">
        <v>145</v>
      </c>
      <c r="E60" s="74"/>
      <c r="F60" s="331">
        <f>IF(Hulptabel!$M$15=0,0,Hulptabel!$M$21/Hulptabel!$M$15)</f>
        <v>1.8333333333333333</v>
      </c>
      <c r="G60" s="74"/>
      <c r="H60" t="s">
        <v>400</v>
      </c>
      <c r="I60"/>
    </row>
    <row r="61" spans="1:9" ht="20.100000000000001" customHeight="1" x14ac:dyDescent="0.25">
      <c r="A61" s="62"/>
      <c r="B61" s="63" t="s">
        <v>140</v>
      </c>
      <c r="C61" s="64"/>
      <c r="D61" s="65" t="s">
        <v>52</v>
      </c>
      <c r="E61" s="66"/>
      <c r="F61" s="65" t="s">
        <v>53</v>
      </c>
      <c r="G61" s="29"/>
      <c r="H61" s="26" t="s">
        <v>54</v>
      </c>
      <c r="I61" s="26" t="s">
        <v>55</v>
      </c>
    </row>
    <row r="62" spans="1:9" ht="15" customHeight="1" x14ac:dyDescent="0.25">
      <c r="A62" s="25">
        <v>11</v>
      </c>
      <c r="B62" s="37" t="s">
        <v>141</v>
      </c>
      <c r="D62" s="73">
        <f>IF(D$7=0,0,D$21/D$7)</f>
        <v>31.571400000000001</v>
      </c>
      <c r="E62" s="74"/>
      <c r="F62" s="73">
        <f>IF(F$7=0,0,F$21/F$7)</f>
        <v>31.571400000000001</v>
      </c>
      <c r="G62" s="74"/>
      <c r="H62" t="s">
        <v>142</v>
      </c>
      <c r="I62" t="s">
        <v>143</v>
      </c>
    </row>
    <row r="63" spans="1:9" ht="15" customHeight="1" x14ac:dyDescent="0.25">
      <c r="A63" s="25">
        <v>12</v>
      </c>
      <c r="B63" s="37" t="s">
        <v>118</v>
      </c>
      <c r="D63" s="73">
        <f>D$24</f>
        <v>12.590909090909092</v>
      </c>
      <c r="E63" s="74"/>
      <c r="F63" s="73">
        <f>F$24</f>
        <v>12.590909090909092</v>
      </c>
      <c r="G63" s="74"/>
      <c r="H63" t="s">
        <v>119</v>
      </c>
      <c r="I63"/>
    </row>
    <row r="64" spans="1:9" ht="15" customHeight="1" x14ac:dyDescent="0.25">
      <c r="A64" s="25">
        <v>13</v>
      </c>
      <c r="B64" s="37" t="s">
        <v>144</v>
      </c>
      <c r="D64" s="73" t="s">
        <v>145</v>
      </c>
      <c r="E64" s="74"/>
      <c r="F64" s="77">
        <f>Hulptabel!$T$1</f>
        <v>12.83071073955718</v>
      </c>
      <c r="G64" s="74"/>
      <c r="H64" t="s">
        <v>146</v>
      </c>
      <c r="I64" t="s">
        <v>147</v>
      </c>
    </row>
    <row r="65" spans="1:14" ht="15" customHeight="1" x14ac:dyDescent="0.25">
      <c r="A65" s="25">
        <v>14</v>
      </c>
      <c r="B65" s="37" t="s">
        <v>148</v>
      </c>
      <c r="D65" s="78">
        <f>IF(D$9=0,0,D$21/D$9)</f>
        <v>11958.863636363636</v>
      </c>
      <c r="E65" s="74"/>
      <c r="F65" s="78">
        <f>IF(F$9=0,0,F$21/F$9)</f>
        <v>11958.863636363636</v>
      </c>
      <c r="G65" s="74"/>
      <c r="H65" t="s">
        <v>149</v>
      </c>
      <c r="I65" t="s">
        <v>150</v>
      </c>
    </row>
    <row r="66" spans="1:14" ht="15" customHeight="1" x14ac:dyDescent="0.25">
      <c r="A66" s="25">
        <v>15</v>
      </c>
      <c r="B66" s="37" t="s">
        <v>151</v>
      </c>
      <c r="D66" s="78">
        <f>IF(D$10=0,0,D$21/D$10)</f>
        <v>5678.3093525179856</v>
      </c>
      <c r="E66" s="74"/>
      <c r="F66" s="78">
        <f>IF(F$10=0,0,F$21/F$10)</f>
        <v>5678.3093525179856</v>
      </c>
      <c r="G66" s="74"/>
      <c r="H66" t="s">
        <v>401</v>
      </c>
      <c r="I66" t="s">
        <v>150</v>
      </c>
    </row>
    <row r="67" spans="1:14" ht="15" customHeight="1" x14ac:dyDescent="0.25">
      <c r="B67" s="37" t="s">
        <v>395</v>
      </c>
      <c r="D67" s="76" t="s">
        <v>145</v>
      </c>
      <c r="E67" s="74"/>
      <c r="F67" s="332">
        <f>IF(Hulptabel!$M$19=0,0,Hulptabel!$M$26/Hulptabel!$M$19)</f>
        <v>5325.1075268817203</v>
      </c>
      <c r="G67" s="74"/>
      <c r="H67" t="s">
        <v>402</v>
      </c>
      <c r="I67"/>
    </row>
    <row r="68" spans="1:14" ht="15" customHeight="1" x14ac:dyDescent="0.25">
      <c r="B68" s="37" t="s">
        <v>397</v>
      </c>
      <c r="D68" s="76" t="s">
        <v>145</v>
      </c>
      <c r="E68" s="74"/>
      <c r="F68" s="332">
        <f>IF(Hulptabel!$M$20=0,0,Hulptabel!$M$27/Hulptabel!$M$20)</f>
        <v>3761.8571428571427</v>
      </c>
      <c r="G68" s="74"/>
      <c r="H68" t="s">
        <v>403</v>
      </c>
      <c r="I68"/>
    </row>
    <row r="69" spans="1:14" ht="15" customHeight="1" x14ac:dyDescent="0.25">
      <c r="B69" s="37" t="s">
        <v>399</v>
      </c>
      <c r="D69" s="76" t="s">
        <v>145</v>
      </c>
      <c r="E69" s="74"/>
      <c r="F69" s="332">
        <f>IF(Hulptabel!$M$21=0,0,Hulptabel!$M$28/Hulptabel!$M$21)</f>
        <v>6732.727272727273</v>
      </c>
      <c r="G69" s="74"/>
      <c r="H69" t="s">
        <v>404</v>
      </c>
      <c r="I69"/>
    </row>
    <row r="70" spans="1:14" ht="20.100000000000001" customHeight="1" x14ac:dyDescent="0.25">
      <c r="A70" s="62"/>
      <c r="B70" s="63" t="s">
        <v>152</v>
      </c>
      <c r="C70" s="64"/>
      <c r="D70" s="65" t="s">
        <v>52</v>
      </c>
      <c r="E70" s="66"/>
      <c r="F70" s="65" t="s">
        <v>53</v>
      </c>
      <c r="G70" s="29"/>
      <c r="H70" s="26" t="s">
        <v>54</v>
      </c>
      <c r="I70" s="26" t="s">
        <v>55</v>
      </c>
    </row>
    <row r="71" spans="1:14" x14ac:dyDescent="0.25">
      <c r="A71" s="25">
        <v>16</v>
      </c>
      <c r="B71" s="37" t="s">
        <v>109</v>
      </c>
      <c r="D71" s="78">
        <f>D$21</f>
        <v>789285</v>
      </c>
      <c r="E71" s="74"/>
      <c r="F71" s="78">
        <f>F$21</f>
        <v>789285</v>
      </c>
      <c r="G71" s="74"/>
      <c r="H71" t="s">
        <v>153</v>
      </c>
      <c r="I71" t="s">
        <v>154</v>
      </c>
    </row>
    <row r="72" spans="1:14" x14ac:dyDescent="0.25">
      <c r="A72" s="25">
        <v>17</v>
      </c>
      <c r="B72" s="37" t="s">
        <v>155</v>
      </c>
      <c r="D72" s="78">
        <f>IF(D$6=0,0,D$71/D$6)</f>
        <v>1753.9666666666667</v>
      </c>
      <c r="E72" s="74"/>
      <c r="F72" s="78">
        <f>IF(F$6=0,0,F$71/F$6)</f>
        <v>0</v>
      </c>
      <c r="G72" s="74"/>
      <c r="H72" t="s">
        <v>156</v>
      </c>
      <c r="I72" t="s">
        <v>157</v>
      </c>
      <c r="N72" s="55"/>
    </row>
    <row r="73" spans="1:14" x14ac:dyDescent="0.25">
      <c r="A73" s="25">
        <v>18</v>
      </c>
      <c r="B73" s="37" t="s">
        <v>73</v>
      </c>
      <c r="D73" s="78">
        <f>D$7</f>
        <v>25000</v>
      </c>
      <c r="E73" s="74"/>
      <c r="F73" s="78">
        <f>Aanschafbudget</f>
        <v>25000</v>
      </c>
      <c r="G73" s="74"/>
      <c r="H73" t="s">
        <v>74</v>
      </c>
      <c r="I73" t="s">
        <v>158</v>
      </c>
    </row>
    <row r="74" spans="1:14" x14ac:dyDescent="0.25">
      <c r="A74" s="25">
        <v>19</v>
      </c>
      <c r="B74" s="37" t="s">
        <v>159</v>
      </c>
      <c r="D74" s="79">
        <f>IF(D$6=0,0,D$7/D$6)</f>
        <v>55.555555555555557</v>
      </c>
      <c r="E74" s="74"/>
      <c r="F74" s="79">
        <f>IF(F$6=0,0,F$7/F$6)</f>
        <v>0</v>
      </c>
      <c r="G74" s="74"/>
      <c r="H74" t="s">
        <v>160</v>
      </c>
      <c r="I74" t="s">
        <v>161</v>
      </c>
    </row>
    <row r="75" spans="1:14" ht="20.100000000000001" customHeight="1" x14ac:dyDescent="0.25">
      <c r="A75" s="62"/>
      <c r="B75" s="63" t="s">
        <v>162</v>
      </c>
      <c r="C75" s="64"/>
      <c r="D75" s="65" t="s">
        <v>52</v>
      </c>
      <c r="E75" s="66"/>
      <c r="F75" s="65" t="s">
        <v>53</v>
      </c>
      <c r="G75" s="29"/>
      <c r="H75" s="26" t="s">
        <v>54</v>
      </c>
      <c r="I75" s="26" t="s">
        <v>55</v>
      </c>
    </row>
    <row r="76" spans="1:14" x14ac:dyDescent="0.25">
      <c r="A76" s="25">
        <v>20</v>
      </c>
      <c r="B76" s="37" t="s">
        <v>163</v>
      </c>
      <c r="D76" s="72">
        <f>IF(D$9=0,0,D$22/D$9)</f>
        <v>83.666666666666671</v>
      </c>
      <c r="E76" s="74"/>
      <c r="F76" s="72">
        <f>IF(F$9=0,0,F$22/F$9)</f>
        <v>83.666666666666671</v>
      </c>
      <c r="G76" s="74"/>
      <c r="H76" t="s">
        <v>164</v>
      </c>
      <c r="I76" t="s">
        <v>165</v>
      </c>
    </row>
    <row r="77" spans="1:14" x14ac:dyDescent="0.25">
      <c r="A77" s="25">
        <v>21</v>
      </c>
      <c r="B77" s="37" t="s">
        <v>166</v>
      </c>
      <c r="D77" s="72">
        <f>IF(D$6=0,0,D$23/D$6)</f>
        <v>28.1</v>
      </c>
      <c r="E77" s="74"/>
      <c r="F77" s="72">
        <f>IF(F$6=0,0,F$23/F$6)</f>
        <v>0</v>
      </c>
      <c r="G77" s="74"/>
      <c r="H77" t="s">
        <v>167</v>
      </c>
      <c r="I77" t="s">
        <v>168</v>
      </c>
    </row>
    <row r="78" spans="1:14" x14ac:dyDescent="0.25">
      <c r="A78" s="25">
        <v>22</v>
      </c>
      <c r="B78" s="37" t="s">
        <v>112</v>
      </c>
      <c r="D78" s="80">
        <f>D$22</f>
        <v>5522</v>
      </c>
      <c r="E78" s="44"/>
      <c r="F78" s="80">
        <f>F$22</f>
        <v>5522</v>
      </c>
      <c r="G78" s="40"/>
      <c r="H78" t="s">
        <v>113</v>
      </c>
      <c r="I78"/>
    </row>
    <row r="79" spans="1:14" x14ac:dyDescent="0.25">
      <c r="A79" s="25">
        <v>23</v>
      </c>
      <c r="B79" s="37" t="s">
        <v>115</v>
      </c>
      <c r="D79" s="80">
        <f>D$23</f>
        <v>12645</v>
      </c>
      <c r="E79" s="44"/>
      <c r="F79" s="80">
        <f>F$23</f>
        <v>12645</v>
      </c>
      <c r="G79" s="40"/>
      <c r="H79" t="s">
        <v>116</v>
      </c>
      <c r="I79"/>
    </row>
    <row r="80" spans="1:14" x14ac:dyDescent="0.25">
      <c r="A80" s="25">
        <v>24</v>
      </c>
      <c r="B80" s="37" t="s">
        <v>419</v>
      </c>
      <c r="D80" s="376">
        <f>IF(D$10=0,0,D$79/D$10)</f>
        <v>90.97122302158273</v>
      </c>
      <c r="E80" s="44"/>
      <c r="F80" s="376">
        <f>IF(F$10=0,0,F$79/F$10)</f>
        <v>90.97122302158273</v>
      </c>
      <c r="G80" s="40"/>
      <c r="H80" t="s">
        <v>420</v>
      </c>
      <c r="I80" t="s">
        <v>165</v>
      </c>
    </row>
    <row r="81" spans="1:9" x14ac:dyDescent="0.25">
      <c r="A81" s="25">
        <v>25</v>
      </c>
      <c r="B81" s="37" t="s">
        <v>169</v>
      </c>
      <c r="D81" s="80">
        <f>D$76*D$62</f>
        <v>2641.4738000000002</v>
      </c>
      <c r="E81" s="74"/>
      <c r="F81" s="80">
        <f>F$76*F$62</f>
        <v>2641.4738000000002</v>
      </c>
      <c r="G81" s="74"/>
      <c r="H81" t="s">
        <v>170</v>
      </c>
      <c r="I81" t="s">
        <v>165</v>
      </c>
    </row>
    <row r="82" spans="1:9" ht="20.100000000000001" customHeight="1" x14ac:dyDescent="0.25">
      <c r="A82" s="62"/>
      <c r="B82" s="63" t="s">
        <v>171</v>
      </c>
      <c r="C82" s="64"/>
      <c r="D82" s="65" t="s">
        <v>52</v>
      </c>
      <c r="E82" s="66"/>
      <c r="F82" s="65" t="s">
        <v>53</v>
      </c>
      <c r="G82" s="29"/>
      <c r="H82" s="26" t="s">
        <v>54</v>
      </c>
      <c r="I82" s="26" t="s">
        <v>55</v>
      </c>
    </row>
    <row r="83" spans="1:9" x14ac:dyDescent="0.25">
      <c r="A83" s="25">
        <v>26</v>
      </c>
      <c r="B83" s="37" t="s">
        <v>172</v>
      </c>
      <c r="D83" s="374" t="s">
        <v>145</v>
      </c>
      <c r="E83" s="74"/>
      <c r="F83" s="374">
        <f>Hulptabel!$AG$1</f>
        <v>-16176.612903225805</v>
      </c>
      <c r="G83" s="74"/>
      <c r="H83" t="s">
        <v>173</v>
      </c>
      <c r="I83" t="s">
        <v>174</v>
      </c>
    </row>
    <row r="84" spans="1:9" x14ac:dyDescent="0.25">
      <c r="A84" s="25">
        <v>27</v>
      </c>
      <c r="B84" s="37" t="s">
        <v>175</v>
      </c>
      <c r="D84" s="375" t="s">
        <v>145</v>
      </c>
      <c r="E84" s="74"/>
      <c r="F84" s="375">
        <f>IF(Aanschafbudget&lt;&gt;0,F$83/Aanschafbudget,0)</f>
        <v>-0.64706451612903215</v>
      </c>
      <c r="G84" s="74"/>
      <c r="H84" t="s">
        <v>176</v>
      </c>
      <c r="I84" t="s">
        <v>177</v>
      </c>
    </row>
    <row r="85" spans="1:9" x14ac:dyDescent="0.25">
      <c r="A85" s="25">
        <v>28</v>
      </c>
      <c r="B85" s="37" t="s">
        <v>178</v>
      </c>
      <c r="D85" s="81">
        <f>IF(D$62=0,"-",12-(D$8/(D$21/((TRUNC(D$62)*12)+((D$62-TRUNC(D$62))*12)))))</f>
        <v>12</v>
      </c>
      <c r="E85" s="74"/>
      <c r="F85" s="81">
        <f>IF(F$62=0,"-",12-(F$8/(F$21/((TRUNC(F$62)*12)+((F$62-TRUNC(F$62))*12)))))</f>
        <v>12</v>
      </c>
      <c r="G85" s="74"/>
      <c r="H85" t="s">
        <v>179</v>
      </c>
      <c r="I85" t="s">
        <v>180</v>
      </c>
    </row>
    <row r="86" spans="1:9" hidden="1" x14ac:dyDescent="0.25"/>
    <row r="87" spans="1:9" hidden="1" x14ac:dyDescent="0.25"/>
    <row r="88" spans="1:9" hidden="1" x14ac:dyDescent="0.25"/>
    <row r="89" spans="1:9" hidden="1" x14ac:dyDescent="0.25"/>
    <row r="90" spans="1:9" hidden="1" x14ac:dyDescent="0.25"/>
    <row r="91" spans="1:9" hidden="1" x14ac:dyDescent="0.25"/>
    <row r="92" spans="1:9" hidden="1" x14ac:dyDescent="0.25"/>
    <row r="93" spans="1:9" hidden="1" x14ac:dyDescent="0.25"/>
    <row r="94" spans="1:9" hidden="1" x14ac:dyDescent="0.25"/>
    <row r="95" spans="1:9" hidden="1" x14ac:dyDescent="0.25"/>
    <row r="96" spans="1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</sheetData>
  <sheetProtection sheet="1" objects="1" scenarios="1" formatCells="0"/>
  <dataValidations count="1">
    <dataValidation type="list" allowBlank="1" showInputMessage="1" showErrorMessage="1" sqref="F5 D5">
      <formula1>"- Selecteer -,Student,Burger"</formula1>
    </dataValidation>
  </dataValidations>
  <pageMargins left="0.23622047244094491" right="0.23622047244094491" top="0.19685039370078741" bottom="0.31496062992125984" header="0.15748031496062992" footer="0.31496062992125984"/>
  <pageSetup paperSize="9" scale="74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0"/>
  <sheetViews>
    <sheetView zoomScale="90" zoomScaleNormal="90" workbookViewId="0">
      <pane ySplit="2" topLeftCell="A3" activePane="bottomLeft" state="frozenSplit"/>
      <selection pane="bottomLeft" activeCell="N57" sqref="N57"/>
    </sheetView>
  </sheetViews>
  <sheetFormatPr defaultColWidth="0" defaultRowHeight="15" customHeight="1" zeroHeight="1" x14ac:dyDescent="0.25"/>
  <cols>
    <col min="1" max="1" width="4.42578125" style="120" customWidth="1"/>
    <col min="2" max="2" width="4.7109375" style="207" bestFit="1" customWidth="1"/>
    <col min="3" max="3" width="18.7109375" style="208" customWidth="1"/>
    <col min="4" max="4" width="6" style="209" bestFit="1" customWidth="1"/>
    <col min="5" max="5" width="9.140625" style="210" customWidth="1"/>
    <col min="6" max="6" width="11.140625" style="208" bestFit="1" customWidth="1"/>
    <col min="7" max="7" width="14" style="211" customWidth="1"/>
    <col min="8" max="8" width="11.140625" style="212" customWidth="1"/>
    <col min="9" max="9" width="9.140625" style="213" customWidth="1"/>
    <col min="10" max="10" width="2.85546875" style="128" customWidth="1"/>
    <col min="11" max="11" width="16.5703125" style="92" customWidth="1"/>
    <col min="12" max="12" width="8.7109375" style="92" customWidth="1"/>
    <col min="13" max="13" width="12.85546875" style="93" customWidth="1"/>
    <col min="14" max="14" width="10" style="92" customWidth="1"/>
    <col min="15" max="15" width="36.85546875" style="94" customWidth="1"/>
    <col min="16" max="16" width="2.85546875" style="95" customWidth="1"/>
    <col min="17" max="17" width="6" style="215" bestFit="1" customWidth="1"/>
    <col min="18" max="18" width="5" style="216" bestFit="1" customWidth="1"/>
    <col min="19" max="19" width="6.140625" style="135" customWidth="1"/>
    <col min="20" max="20" width="9.85546875" style="217" bestFit="1" customWidth="1"/>
    <col min="21" max="21" width="6.7109375" style="216" customWidth="1"/>
    <col min="22" max="22" width="9.5703125" style="218" customWidth="1"/>
    <col min="23" max="23" width="4.5703125" style="219" bestFit="1" customWidth="1"/>
    <col min="24" max="24" width="8.28515625" style="220" customWidth="1"/>
    <col min="25" max="25" width="7.5703125" style="217" customWidth="1"/>
    <col min="26" max="26" width="9.5703125" style="219" bestFit="1" customWidth="1"/>
    <col min="27" max="27" width="11.5703125" style="221" bestFit="1" customWidth="1"/>
    <col min="28" max="28" width="9.5703125" style="217" bestFit="1" customWidth="1"/>
    <col min="29" max="30" width="11" style="222" customWidth="1"/>
    <col min="31" max="31" width="11" style="326" customWidth="1"/>
    <col min="32" max="32" width="11" style="222" customWidth="1"/>
    <col min="33" max="33" width="9.140625" style="222" customWidth="1"/>
    <col min="34" max="16384" width="9.140625" style="92" hidden="1"/>
  </cols>
  <sheetData>
    <row r="1" spans="1:33" x14ac:dyDescent="0.25">
      <c r="A1" s="83"/>
      <c r="B1" s="84"/>
      <c r="C1" s="85"/>
      <c r="D1" s="86">
        <f>COUNTIF(D$3:D$152,"*")</f>
        <v>66</v>
      </c>
      <c r="E1" s="87"/>
      <c r="F1" s="85"/>
      <c r="G1" s="88">
        <f>SUM(G$3:G$152)</f>
        <v>5522</v>
      </c>
      <c r="H1" s="89">
        <f>SUM(H$3:H$152)</f>
        <v>700960</v>
      </c>
      <c r="I1" s="90"/>
      <c r="J1" s="91"/>
      <c r="Q1" s="96">
        <f>SUM(Q$3:Q$152)</f>
        <v>103</v>
      </c>
      <c r="R1" s="97">
        <f>SUM(R$3:R$152)</f>
        <v>36</v>
      </c>
      <c r="S1" s="98">
        <f>AVERAGE(S$3:S$152)</f>
        <v>12.590909090909092</v>
      </c>
      <c r="T1" s="99">
        <f t="shared" ref="T1:AB1" si="0">SUM(T$3:T$152)</f>
        <v>12.83071073955718</v>
      </c>
      <c r="U1" s="100">
        <f t="shared" si="0"/>
        <v>139</v>
      </c>
      <c r="V1" s="101">
        <f t="shared" si="0"/>
        <v>12645</v>
      </c>
      <c r="W1" s="102">
        <f t="shared" si="0"/>
        <v>93</v>
      </c>
      <c r="X1" s="100">
        <f t="shared" si="0"/>
        <v>35</v>
      </c>
      <c r="Y1" s="101">
        <f t="shared" si="0"/>
        <v>11</v>
      </c>
      <c r="Z1" s="102">
        <f t="shared" si="0"/>
        <v>15</v>
      </c>
      <c r="AA1" s="100">
        <f t="shared" si="0"/>
        <v>50</v>
      </c>
      <c r="AB1" s="101">
        <f t="shared" si="0"/>
        <v>74</v>
      </c>
      <c r="AC1" s="103">
        <f>SUM(AC$3:AC$152)</f>
        <v>789285</v>
      </c>
      <c r="AD1" s="103">
        <f t="shared" ref="AD1:AF1" si="1">SUM(AD$3:AD$152)</f>
        <v>495235</v>
      </c>
      <c r="AE1" s="327">
        <f t="shared" si="1"/>
        <v>131665</v>
      </c>
      <c r="AF1" s="327">
        <f t="shared" si="1"/>
        <v>74060</v>
      </c>
      <c r="AG1" s="104">
        <f>SUM(AG$3:AG$152)</f>
        <v>-16176.612903225805</v>
      </c>
    </row>
    <row r="2" spans="1:33" ht="15" customHeight="1" x14ac:dyDescent="0.25">
      <c r="A2" s="105" t="s">
        <v>181</v>
      </c>
      <c r="B2" s="106" t="s">
        <v>182</v>
      </c>
      <c r="C2" s="107" t="s">
        <v>183</v>
      </c>
      <c r="D2" s="106" t="s">
        <v>184</v>
      </c>
      <c r="E2" s="108" t="s">
        <v>185</v>
      </c>
      <c r="F2" s="107" t="s">
        <v>186</v>
      </c>
      <c r="G2" s="109" t="s">
        <v>187</v>
      </c>
      <c r="H2" s="110" t="s">
        <v>188</v>
      </c>
      <c r="I2" s="111" t="s">
        <v>189</v>
      </c>
      <c r="J2" s="91"/>
      <c r="K2" s="112" t="s">
        <v>190</v>
      </c>
      <c r="L2" s="113"/>
      <c r="M2" s="113"/>
      <c r="N2" s="113"/>
      <c r="O2" s="114"/>
      <c r="Q2" s="115" t="s">
        <v>191</v>
      </c>
      <c r="R2" s="116" t="s">
        <v>192</v>
      </c>
      <c r="S2" s="117" t="s">
        <v>193</v>
      </c>
      <c r="T2" s="118" t="s">
        <v>194</v>
      </c>
      <c r="U2" s="116" t="s">
        <v>195</v>
      </c>
      <c r="V2" s="119" t="s">
        <v>196</v>
      </c>
      <c r="W2" s="115" t="s">
        <v>197</v>
      </c>
      <c r="X2" s="116" t="s">
        <v>198</v>
      </c>
      <c r="Y2" s="118" t="s">
        <v>199</v>
      </c>
      <c r="Z2" s="115" t="s">
        <v>200</v>
      </c>
      <c r="AA2" s="116" t="s">
        <v>201</v>
      </c>
      <c r="AB2" s="118" t="s">
        <v>202</v>
      </c>
      <c r="AC2" s="118" t="s">
        <v>203</v>
      </c>
      <c r="AD2" s="115" t="s">
        <v>197</v>
      </c>
      <c r="AE2" s="116" t="s">
        <v>198</v>
      </c>
      <c r="AF2" s="118" t="s">
        <v>199</v>
      </c>
      <c r="AG2" s="118" t="s">
        <v>204</v>
      </c>
    </row>
    <row r="3" spans="1:33" x14ac:dyDescent="0.25">
      <c r="A3" s="120">
        <f>ROW()-2</f>
        <v>1</v>
      </c>
      <c r="B3" s="121" t="s">
        <v>205</v>
      </c>
      <c r="C3" s="122" t="s">
        <v>206</v>
      </c>
      <c r="D3" s="123" t="s">
        <v>207</v>
      </c>
      <c r="E3" s="124">
        <v>2009</v>
      </c>
      <c r="F3" s="122" t="s">
        <v>208</v>
      </c>
      <c r="G3" s="125">
        <v>53</v>
      </c>
      <c r="H3" s="126">
        <f t="shared" ref="H3:H34" si="2">VLOOKUP($D3&amp;$F3,$K$36:$N$152,4,FALSE)</f>
        <v>17900</v>
      </c>
      <c r="I3" s="127">
        <f t="shared" ref="I3:I25" si="3">IF($E3&lt;&gt;0,$E3+levensduur,0)</f>
        <v>2040</v>
      </c>
      <c r="K3" s="129" t="s">
        <v>209</v>
      </c>
      <c r="L3" s="130"/>
      <c r="M3" s="131">
        <v>695</v>
      </c>
      <c r="N3" s="130" t="s">
        <v>210</v>
      </c>
      <c r="O3" s="132"/>
      <c r="Q3" s="133">
        <f t="shared" ref="Q3:Q66" si="4">IF(FIND("X",UPPER($D3)&amp;"X",1)&lt;=LEN($D3),U3,0)</f>
        <v>0</v>
      </c>
      <c r="R3" s="134">
        <f t="shared" ref="R3:R66" si="5">IF(VALUE(Q3)=0,$U3,0)</f>
        <v>4</v>
      </c>
      <c r="S3" s="135">
        <f t="shared" ref="S3:S34" si="6">IF($E3=0,"-",jaar-$E3)</f>
        <v>3</v>
      </c>
      <c r="T3" s="136">
        <f t="shared" ref="T3:T66" si="7">IF(ISBLANK($E3),"-",($H3/$H$1)*S3)</f>
        <v>7.6609221638895234E-2</v>
      </c>
      <c r="U3" s="134">
        <f t="shared" ref="U3:U66" si="8">IF(ISBLANK($D3),0,VALUE(IF(LEFT($D3,1)="W",MID($D3,2,1),IF(LEFT(D3,1)="C",MID($D3,2,1),IF(LEFT(D3,1)="O",MID($D3,2,1),IF(LEFT(D3,1)="B",MID($D3,2,1),LEFT(D3,1)))))))</f>
        <v>4</v>
      </c>
      <c r="V3" s="137">
        <f t="shared" ref="V3:V66" si="9">$G3*$U3</f>
        <v>212</v>
      </c>
      <c r="W3" s="133">
        <f t="shared" ref="W3:W66" si="10">IF($U3&lt;&gt;0, IF(ISERROR(VALUE(LEFT($D3,1))),0,$U3),0)</f>
        <v>4</v>
      </c>
      <c r="X3" s="134">
        <f t="shared" ref="X3:X66" si="11">IF($U3&lt;&gt;0, IF(LEFT($D3,1)="C",$U3,0),0)</f>
        <v>0</v>
      </c>
      <c r="Y3" s="137">
        <f t="shared" ref="Y3:Y66" si="12">IF($U3&lt;&gt;0, IF(LEFT($D3,1)="W",$U3,0),0)</f>
        <v>0</v>
      </c>
      <c r="Z3" s="133">
        <f t="shared" ref="Z3:Z66" si="13">IF($B3&lt;&gt;"", IF(VALUE(LEFT($B3,1))=1,$U3,0),0)</f>
        <v>0</v>
      </c>
      <c r="AA3" s="138">
        <f t="shared" ref="AA3:AA66" si="14">IF($B3&lt;&gt;"", IF(VALUE(LEFT($B3,1))=2,$U3,0),0)</f>
        <v>4</v>
      </c>
      <c r="AB3" s="139">
        <f t="shared" ref="AB3:AB66" si="15">IF($B3&lt;&gt;"", IF(VALUE(LEFT($B3,1))=3,$U3,0),0)</f>
        <v>0</v>
      </c>
      <c r="AC3" s="140">
        <f t="shared" ref="AC3:AC66" si="16">H3+(Q3*$M$3)+(R3*$M$4)</f>
        <v>19760</v>
      </c>
      <c r="AD3" s="328">
        <f>IF(W3&lt;&gt;0,$H3,0)</f>
        <v>17900</v>
      </c>
      <c r="AE3" s="329">
        <f t="shared" ref="AE3:AF18" si="17">IF(X3&lt;&gt;0,$H3,0)</f>
        <v>0</v>
      </c>
      <c r="AF3" s="330">
        <f t="shared" si="17"/>
        <v>0</v>
      </c>
      <c r="AG3" s="140">
        <f t="shared" ref="AG3:AG34" si="18">IF(levensduur&lt;&gt;0,(MAX($I3,peiljaar)-(levensduur+$E3+1))/levensduur*$AC3,0)</f>
        <v>-637.41935483870964</v>
      </c>
    </row>
    <row r="4" spans="1:33" x14ac:dyDescent="0.25">
      <c r="A4" s="120">
        <f t="shared" ref="A4:A67" si="19">ROW()-2</f>
        <v>2</v>
      </c>
      <c r="B4" s="121" t="s">
        <v>211</v>
      </c>
      <c r="C4" s="122" t="s">
        <v>212</v>
      </c>
      <c r="D4" s="123" t="s">
        <v>213</v>
      </c>
      <c r="E4" s="124">
        <v>2010</v>
      </c>
      <c r="F4" s="122" t="s">
        <v>214</v>
      </c>
      <c r="G4" s="125">
        <v>61</v>
      </c>
      <c r="H4" s="126">
        <f t="shared" si="2"/>
        <v>5775</v>
      </c>
      <c r="I4" s="127">
        <f t="shared" si="3"/>
        <v>2041</v>
      </c>
      <c r="K4" s="141" t="s">
        <v>215</v>
      </c>
      <c r="L4" s="142"/>
      <c r="M4" s="143">
        <v>465</v>
      </c>
      <c r="N4" s="142" t="s">
        <v>216</v>
      </c>
      <c r="O4" s="144"/>
      <c r="Q4" s="133">
        <f t="shared" si="4"/>
        <v>1</v>
      </c>
      <c r="R4" s="134">
        <f t="shared" si="5"/>
        <v>0</v>
      </c>
      <c r="S4" s="135">
        <f t="shared" si="6"/>
        <v>2</v>
      </c>
      <c r="T4" s="136">
        <f t="shared" si="7"/>
        <v>1.647740241953892E-2</v>
      </c>
      <c r="U4" s="134">
        <f t="shared" si="8"/>
        <v>1</v>
      </c>
      <c r="V4" s="137">
        <f t="shared" si="9"/>
        <v>61</v>
      </c>
      <c r="W4" s="133">
        <f t="shared" si="10"/>
        <v>1</v>
      </c>
      <c r="X4" s="134">
        <f t="shared" si="11"/>
        <v>0</v>
      </c>
      <c r="Y4" s="137">
        <f t="shared" si="12"/>
        <v>0</v>
      </c>
      <c r="Z4" s="133">
        <f t="shared" si="13"/>
        <v>0</v>
      </c>
      <c r="AA4" s="138">
        <f t="shared" si="14"/>
        <v>1</v>
      </c>
      <c r="AB4" s="137">
        <f t="shared" si="15"/>
        <v>0</v>
      </c>
      <c r="AC4" s="104">
        <f t="shared" si="16"/>
        <v>6470</v>
      </c>
      <c r="AD4" s="323">
        <f t="shared" ref="AD4:AD67" si="20">IF(W4&lt;&gt;0,$H4,0)</f>
        <v>5775</v>
      </c>
      <c r="AE4" s="325">
        <f t="shared" si="17"/>
        <v>0</v>
      </c>
      <c r="AF4" s="324">
        <f t="shared" si="17"/>
        <v>0</v>
      </c>
      <c r="AG4" s="104">
        <f t="shared" si="18"/>
        <v>-208.70967741935485</v>
      </c>
    </row>
    <row r="5" spans="1:33" x14ac:dyDescent="0.25">
      <c r="A5" s="120">
        <f t="shared" si="19"/>
        <v>3</v>
      </c>
      <c r="B5" s="121" t="s">
        <v>217</v>
      </c>
      <c r="C5" s="122" t="s">
        <v>218</v>
      </c>
      <c r="D5" s="123" t="s">
        <v>219</v>
      </c>
      <c r="E5" s="124">
        <v>2008</v>
      </c>
      <c r="F5" s="122" t="s">
        <v>208</v>
      </c>
      <c r="G5" s="125">
        <v>47</v>
      </c>
      <c r="H5" s="126">
        <f t="shared" si="2"/>
        <v>12700</v>
      </c>
      <c r="I5" s="127">
        <f t="shared" si="3"/>
        <v>2039</v>
      </c>
      <c r="K5" s="129" t="s">
        <v>220</v>
      </c>
      <c r="L5" s="130"/>
      <c r="M5" s="145">
        <f>H1</f>
        <v>700960</v>
      </c>
      <c r="N5" s="130" t="s">
        <v>221</v>
      </c>
      <c r="O5" s="132"/>
      <c r="Q5" s="133">
        <f t="shared" si="4"/>
        <v>2</v>
      </c>
      <c r="R5" s="134">
        <f t="shared" si="5"/>
        <v>0</v>
      </c>
      <c r="S5" s="135">
        <f t="shared" si="6"/>
        <v>4</v>
      </c>
      <c r="T5" s="136">
        <f t="shared" si="7"/>
        <v>7.2472038347409271E-2</v>
      </c>
      <c r="U5" s="134">
        <f t="shared" si="8"/>
        <v>2</v>
      </c>
      <c r="V5" s="137">
        <f t="shared" si="9"/>
        <v>94</v>
      </c>
      <c r="W5" s="133">
        <f t="shared" si="10"/>
        <v>2</v>
      </c>
      <c r="X5" s="134">
        <f t="shared" si="11"/>
        <v>0</v>
      </c>
      <c r="Y5" s="137">
        <f t="shared" si="12"/>
        <v>0</v>
      </c>
      <c r="Z5" s="133">
        <f t="shared" si="13"/>
        <v>2</v>
      </c>
      <c r="AA5" s="138">
        <f t="shared" si="14"/>
        <v>0</v>
      </c>
      <c r="AB5" s="137">
        <f t="shared" si="15"/>
        <v>0</v>
      </c>
      <c r="AC5" s="104">
        <f t="shared" si="16"/>
        <v>14090</v>
      </c>
      <c r="AD5" s="323">
        <f t="shared" si="20"/>
        <v>12700</v>
      </c>
      <c r="AE5" s="325">
        <f t="shared" si="17"/>
        <v>0</v>
      </c>
      <c r="AF5" s="324">
        <f t="shared" si="17"/>
        <v>0</v>
      </c>
      <c r="AG5" s="104">
        <f t="shared" si="18"/>
        <v>-454.51612903225805</v>
      </c>
    </row>
    <row r="6" spans="1:33" x14ac:dyDescent="0.25">
      <c r="A6" s="120">
        <f t="shared" si="19"/>
        <v>4</v>
      </c>
      <c r="B6" s="121">
        <v>3</v>
      </c>
      <c r="C6" s="122" t="s">
        <v>222</v>
      </c>
      <c r="D6" s="123" t="s">
        <v>223</v>
      </c>
      <c r="E6" s="124">
        <v>1997</v>
      </c>
      <c r="F6" s="146" t="s">
        <v>198</v>
      </c>
      <c r="G6" s="125">
        <v>43</v>
      </c>
      <c r="H6" s="126">
        <f t="shared" si="2"/>
        <v>11990</v>
      </c>
      <c r="I6" s="127">
        <f t="shared" si="3"/>
        <v>2028</v>
      </c>
      <c r="K6" s="147" t="s">
        <v>224</v>
      </c>
      <c r="L6" s="51"/>
      <c r="M6" s="148">
        <f>Q1*M3</f>
        <v>71585</v>
      </c>
      <c r="N6" s="51" t="s">
        <v>225</v>
      </c>
      <c r="Q6" s="133">
        <f t="shared" si="4"/>
        <v>0</v>
      </c>
      <c r="R6" s="134">
        <f t="shared" si="5"/>
        <v>4</v>
      </c>
      <c r="S6" s="135">
        <f t="shared" si="6"/>
        <v>15</v>
      </c>
      <c r="T6" s="136">
        <f t="shared" si="7"/>
        <v>0.25657669481853457</v>
      </c>
      <c r="U6" s="134">
        <f t="shared" si="8"/>
        <v>4</v>
      </c>
      <c r="V6" s="137">
        <f t="shared" si="9"/>
        <v>172</v>
      </c>
      <c r="W6" s="133">
        <f t="shared" si="10"/>
        <v>0</v>
      </c>
      <c r="X6" s="134">
        <f t="shared" si="11"/>
        <v>4</v>
      </c>
      <c r="Y6" s="137">
        <f t="shared" si="12"/>
        <v>0</v>
      </c>
      <c r="Z6" s="133">
        <f t="shared" si="13"/>
        <v>0</v>
      </c>
      <c r="AA6" s="138">
        <f t="shared" si="14"/>
        <v>0</v>
      </c>
      <c r="AB6" s="137">
        <f t="shared" si="15"/>
        <v>4</v>
      </c>
      <c r="AC6" s="104">
        <f t="shared" si="16"/>
        <v>13850</v>
      </c>
      <c r="AD6" s="323">
        <f t="shared" si="20"/>
        <v>0</v>
      </c>
      <c r="AE6" s="325">
        <f t="shared" si="17"/>
        <v>11990</v>
      </c>
      <c r="AF6" s="324">
        <f t="shared" si="17"/>
        <v>0</v>
      </c>
      <c r="AG6" s="104">
        <f t="shared" si="18"/>
        <v>-446.77419354838707</v>
      </c>
    </row>
    <row r="7" spans="1:33" x14ac:dyDescent="0.25">
      <c r="A7" s="120">
        <f t="shared" si="19"/>
        <v>5</v>
      </c>
      <c r="B7" s="121" t="s">
        <v>226</v>
      </c>
      <c r="C7" s="122" t="s">
        <v>227</v>
      </c>
      <c r="D7" s="123" t="s">
        <v>213</v>
      </c>
      <c r="E7" s="124">
        <v>2010</v>
      </c>
      <c r="F7" s="122" t="s">
        <v>208</v>
      </c>
      <c r="G7" s="125">
        <v>54</v>
      </c>
      <c r="H7" s="126">
        <f t="shared" si="2"/>
        <v>8250</v>
      </c>
      <c r="I7" s="127">
        <f t="shared" si="3"/>
        <v>2041</v>
      </c>
      <c r="K7" s="141" t="s">
        <v>228</v>
      </c>
      <c r="L7" s="142"/>
      <c r="M7" s="149">
        <f>R1*M4</f>
        <v>16740</v>
      </c>
      <c r="N7" s="142" t="s">
        <v>229</v>
      </c>
      <c r="O7" s="144"/>
      <c r="Q7" s="133">
        <f t="shared" si="4"/>
        <v>1</v>
      </c>
      <c r="R7" s="134">
        <f t="shared" si="5"/>
        <v>0</v>
      </c>
      <c r="S7" s="135">
        <f t="shared" si="6"/>
        <v>2</v>
      </c>
      <c r="T7" s="136">
        <f t="shared" si="7"/>
        <v>2.3539146313627028E-2</v>
      </c>
      <c r="U7" s="134">
        <f t="shared" si="8"/>
        <v>1</v>
      </c>
      <c r="V7" s="137">
        <f t="shared" si="9"/>
        <v>54</v>
      </c>
      <c r="W7" s="133">
        <f t="shared" si="10"/>
        <v>1</v>
      </c>
      <c r="X7" s="134">
        <f t="shared" si="11"/>
        <v>0</v>
      </c>
      <c r="Y7" s="137">
        <f t="shared" si="12"/>
        <v>0</v>
      </c>
      <c r="Z7" s="133">
        <f t="shared" si="13"/>
        <v>1</v>
      </c>
      <c r="AA7" s="138">
        <f t="shared" si="14"/>
        <v>0</v>
      </c>
      <c r="AB7" s="137">
        <f t="shared" si="15"/>
        <v>0</v>
      </c>
      <c r="AC7" s="104">
        <f t="shared" si="16"/>
        <v>8945</v>
      </c>
      <c r="AD7" s="323">
        <f t="shared" si="20"/>
        <v>8250</v>
      </c>
      <c r="AE7" s="325">
        <f t="shared" si="17"/>
        <v>0</v>
      </c>
      <c r="AF7" s="324">
        <f t="shared" si="17"/>
        <v>0</v>
      </c>
      <c r="AG7" s="104">
        <f t="shared" si="18"/>
        <v>-288.54838709677421</v>
      </c>
    </row>
    <row r="8" spans="1:33" x14ac:dyDescent="0.25">
      <c r="A8" s="120">
        <f t="shared" si="19"/>
        <v>6</v>
      </c>
      <c r="B8" s="121" t="s">
        <v>230</v>
      </c>
      <c r="C8" s="122" t="s">
        <v>231</v>
      </c>
      <c r="D8" s="123" t="s">
        <v>213</v>
      </c>
      <c r="E8" s="124">
        <v>1993</v>
      </c>
      <c r="F8" s="122" t="s">
        <v>214</v>
      </c>
      <c r="G8" s="125">
        <v>8</v>
      </c>
      <c r="H8" s="126">
        <f t="shared" si="2"/>
        <v>5775</v>
      </c>
      <c r="I8" s="127">
        <f t="shared" si="3"/>
        <v>2024</v>
      </c>
      <c r="K8" s="129" t="s">
        <v>61</v>
      </c>
      <c r="L8" s="130"/>
      <c r="M8" s="150">
        <f>Kentallen!$F$3</f>
        <v>2012</v>
      </c>
      <c r="N8" s="130" t="s">
        <v>232</v>
      </c>
      <c r="O8" s="132"/>
      <c r="Q8" s="133">
        <f t="shared" si="4"/>
        <v>1</v>
      </c>
      <c r="R8" s="134">
        <f t="shared" si="5"/>
        <v>0</v>
      </c>
      <c r="S8" s="135">
        <f t="shared" si="6"/>
        <v>19</v>
      </c>
      <c r="T8" s="136">
        <f t="shared" si="7"/>
        <v>0.15653532298561973</v>
      </c>
      <c r="U8" s="134">
        <f t="shared" si="8"/>
        <v>1</v>
      </c>
      <c r="V8" s="137">
        <f t="shared" si="9"/>
        <v>8</v>
      </c>
      <c r="W8" s="133">
        <f t="shared" si="10"/>
        <v>1</v>
      </c>
      <c r="X8" s="134">
        <f t="shared" si="11"/>
        <v>0</v>
      </c>
      <c r="Y8" s="137">
        <f t="shared" si="12"/>
        <v>0</v>
      </c>
      <c r="Z8" s="133">
        <f t="shared" si="13"/>
        <v>0</v>
      </c>
      <c r="AA8" s="138">
        <f t="shared" si="14"/>
        <v>0</v>
      </c>
      <c r="AB8" s="137">
        <f t="shared" si="15"/>
        <v>1</v>
      </c>
      <c r="AC8" s="104">
        <f t="shared" si="16"/>
        <v>6470</v>
      </c>
      <c r="AD8" s="323">
        <f t="shared" si="20"/>
        <v>5775</v>
      </c>
      <c r="AE8" s="325">
        <f t="shared" si="17"/>
        <v>0</v>
      </c>
      <c r="AF8" s="324">
        <f t="shared" si="17"/>
        <v>0</v>
      </c>
      <c r="AG8" s="104">
        <f t="shared" si="18"/>
        <v>-208.70967741935485</v>
      </c>
    </row>
    <row r="9" spans="1:33" ht="15" customHeight="1" x14ac:dyDescent="0.25">
      <c r="A9" s="120">
        <f t="shared" si="19"/>
        <v>7</v>
      </c>
      <c r="B9" s="121" t="s">
        <v>233</v>
      </c>
      <c r="C9" s="122" t="s">
        <v>234</v>
      </c>
      <c r="D9" s="123" t="s">
        <v>213</v>
      </c>
      <c r="E9" s="124">
        <v>2010</v>
      </c>
      <c r="F9" s="122" t="s">
        <v>214</v>
      </c>
      <c r="G9" s="125">
        <v>50</v>
      </c>
      <c r="H9" s="126">
        <f t="shared" si="2"/>
        <v>5775</v>
      </c>
      <c r="I9" s="127">
        <f t="shared" si="3"/>
        <v>2041</v>
      </c>
      <c r="K9" s="141" t="s">
        <v>235</v>
      </c>
      <c r="L9" s="142"/>
      <c r="M9" s="354">
        <f>Investeringsprognose!$A$3+1</f>
        <v>32</v>
      </c>
      <c r="N9" s="142" t="s">
        <v>236</v>
      </c>
      <c r="O9" s="144"/>
      <c r="Q9" s="133">
        <f t="shared" si="4"/>
        <v>1</v>
      </c>
      <c r="R9" s="134">
        <f t="shared" si="5"/>
        <v>0</v>
      </c>
      <c r="S9" s="135">
        <f t="shared" si="6"/>
        <v>2</v>
      </c>
      <c r="T9" s="136">
        <f t="shared" si="7"/>
        <v>1.647740241953892E-2</v>
      </c>
      <c r="U9" s="134">
        <f t="shared" si="8"/>
        <v>1</v>
      </c>
      <c r="V9" s="137">
        <f t="shared" si="9"/>
        <v>50</v>
      </c>
      <c r="W9" s="133">
        <f t="shared" si="10"/>
        <v>1</v>
      </c>
      <c r="X9" s="134">
        <f t="shared" si="11"/>
        <v>0</v>
      </c>
      <c r="Y9" s="137">
        <f t="shared" si="12"/>
        <v>0</v>
      </c>
      <c r="Z9" s="133">
        <f t="shared" si="13"/>
        <v>1</v>
      </c>
      <c r="AA9" s="138">
        <f t="shared" si="14"/>
        <v>0</v>
      </c>
      <c r="AB9" s="137">
        <f t="shared" si="15"/>
        <v>0</v>
      </c>
      <c r="AC9" s="104">
        <f t="shared" si="16"/>
        <v>6470</v>
      </c>
      <c r="AD9" s="323">
        <f t="shared" si="20"/>
        <v>5775</v>
      </c>
      <c r="AE9" s="325">
        <f t="shared" si="17"/>
        <v>0</v>
      </c>
      <c r="AF9" s="324">
        <f t="shared" si="17"/>
        <v>0</v>
      </c>
      <c r="AG9" s="104">
        <f t="shared" si="18"/>
        <v>-208.70967741935485</v>
      </c>
    </row>
    <row r="10" spans="1:33" x14ac:dyDescent="0.25">
      <c r="A10" s="120">
        <f t="shared" si="19"/>
        <v>8</v>
      </c>
      <c r="B10" s="121" t="s">
        <v>237</v>
      </c>
      <c r="C10" s="122" t="s">
        <v>238</v>
      </c>
      <c r="D10" s="123" t="s">
        <v>213</v>
      </c>
      <c r="E10" s="124">
        <v>1997</v>
      </c>
      <c r="F10" s="122" t="s">
        <v>208</v>
      </c>
      <c r="G10" s="125">
        <v>156</v>
      </c>
      <c r="H10" s="126">
        <f t="shared" si="2"/>
        <v>8250</v>
      </c>
      <c r="I10" s="127">
        <f t="shared" si="3"/>
        <v>2028</v>
      </c>
      <c r="K10" s="151"/>
      <c r="L10" s="151"/>
      <c r="M10" s="152"/>
      <c r="N10" s="151"/>
      <c r="O10" s="151"/>
      <c r="P10" s="153"/>
      <c r="Q10" s="133">
        <f t="shared" si="4"/>
        <v>1</v>
      </c>
      <c r="R10" s="134">
        <f t="shared" si="5"/>
        <v>0</v>
      </c>
      <c r="S10" s="135">
        <f t="shared" si="6"/>
        <v>15</v>
      </c>
      <c r="T10" s="136">
        <f t="shared" si="7"/>
        <v>0.17654359735220271</v>
      </c>
      <c r="U10" s="134">
        <f t="shared" si="8"/>
        <v>1</v>
      </c>
      <c r="V10" s="137">
        <f t="shared" si="9"/>
        <v>156</v>
      </c>
      <c r="W10" s="133">
        <f t="shared" si="10"/>
        <v>1</v>
      </c>
      <c r="X10" s="134">
        <f t="shared" si="11"/>
        <v>0</v>
      </c>
      <c r="Y10" s="137">
        <f t="shared" si="12"/>
        <v>0</v>
      </c>
      <c r="Z10" s="133">
        <f t="shared" si="13"/>
        <v>0</v>
      </c>
      <c r="AA10" s="138">
        <f t="shared" si="14"/>
        <v>0</v>
      </c>
      <c r="AB10" s="137">
        <f t="shared" si="15"/>
        <v>1</v>
      </c>
      <c r="AC10" s="104">
        <f t="shared" si="16"/>
        <v>8945</v>
      </c>
      <c r="AD10" s="323">
        <f t="shared" si="20"/>
        <v>8250</v>
      </c>
      <c r="AE10" s="325">
        <f t="shared" si="17"/>
        <v>0</v>
      </c>
      <c r="AF10" s="324">
        <f t="shared" si="17"/>
        <v>0</v>
      </c>
      <c r="AG10" s="104">
        <f t="shared" si="18"/>
        <v>-288.54838709677421</v>
      </c>
    </row>
    <row r="11" spans="1:33" x14ac:dyDescent="0.25">
      <c r="A11" s="120">
        <f t="shared" si="19"/>
        <v>9</v>
      </c>
      <c r="B11" s="121" t="s">
        <v>205</v>
      </c>
      <c r="C11" s="122" t="s">
        <v>239</v>
      </c>
      <c r="D11" s="123" t="s">
        <v>213</v>
      </c>
      <c r="E11" s="124">
        <v>2008</v>
      </c>
      <c r="F11" s="122" t="s">
        <v>208</v>
      </c>
      <c r="G11" s="125">
        <v>162</v>
      </c>
      <c r="H11" s="126">
        <f t="shared" si="2"/>
        <v>8250</v>
      </c>
      <c r="I11" s="127">
        <f t="shared" si="3"/>
        <v>2039</v>
      </c>
      <c r="K11" s="112" t="s">
        <v>240</v>
      </c>
      <c r="L11" s="113"/>
      <c r="M11" s="113"/>
      <c r="N11" s="113"/>
      <c r="O11" s="114"/>
      <c r="Q11" s="133">
        <f t="shared" si="4"/>
        <v>1</v>
      </c>
      <c r="R11" s="134">
        <f t="shared" si="5"/>
        <v>0</v>
      </c>
      <c r="S11" s="135">
        <f t="shared" si="6"/>
        <v>4</v>
      </c>
      <c r="T11" s="136">
        <f t="shared" si="7"/>
        <v>4.7078292627254055E-2</v>
      </c>
      <c r="U11" s="134">
        <f t="shared" si="8"/>
        <v>1</v>
      </c>
      <c r="V11" s="137">
        <f t="shared" si="9"/>
        <v>162</v>
      </c>
      <c r="W11" s="133">
        <f t="shared" si="10"/>
        <v>1</v>
      </c>
      <c r="X11" s="134">
        <f t="shared" si="11"/>
        <v>0</v>
      </c>
      <c r="Y11" s="137">
        <f t="shared" si="12"/>
        <v>0</v>
      </c>
      <c r="Z11" s="133">
        <f t="shared" si="13"/>
        <v>0</v>
      </c>
      <c r="AA11" s="138">
        <f t="shared" si="14"/>
        <v>1</v>
      </c>
      <c r="AB11" s="137">
        <f t="shared" si="15"/>
        <v>0</v>
      </c>
      <c r="AC11" s="104">
        <f t="shared" si="16"/>
        <v>8945</v>
      </c>
      <c r="AD11" s="323">
        <f t="shared" si="20"/>
        <v>8250</v>
      </c>
      <c r="AE11" s="325">
        <f t="shared" si="17"/>
        <v>0</v>
      </c>
      <c r="AF11" s="324">
        <f t="shared" si="17"/>
        <v>0</v>
      </c>
      <c r="AG11" s="104">
        <f t="shared" si="18"/>
        <v>-288.54838709677421</v>
      </c>
    </row>
    <row r="12" spans="1:33" x14ac:dyDescent="0.25">
      <c r="A12" s="120">
        <f t="shared" si="19"/>
        <v>10</v>
      </c>
      <c r="B12" s="121" t="s">
        <v>226</v>
      </c>
      <c r="C12" s="122" t="s">
        <v>241</v>
      </c>
      <c r="D12" s="123" t="s">
        <v>242</v>
      </c>
      <c r="E12" s="124">
        <v>2006</v>
      </c>
      <c r="F12" s="122" t="s">
        <v>208</v>
      </c>
      <c r="G12" s="125">
        <v>41</v>
      </c>
      <c r="H12" s="126">
        <f t="shared" si="2"/>
        <v>19700</v>
      </c>
      <c r="I12" s="127">
        <f t="shared" si="3"/>
        <v>2037</v>
      </c>
      <c r="K12" s="154" t="s">
        <v>243</v>
      </c>
      <c r="L12" s="155"/>
      <c r="M12" s="156">
        <f>D1</f>
        <v>66</v>
      </c>
      <c r="N12" s="51" t="s">
        <v>244</v>
      </c>
      <c r="Q12" s="133">
        <f t="shared" si="4"/>
        <v>4</v>
      </c>
      <c r="R12" s="134">
        <f t="shared" si="5"/>
        <v>0</v>
      </c>
      <c r="S12" s="135">
        <f t="shared" si="6"/>
        <v>6</v>
      </c>
      <c r="T12" s="136">
        <f t="shared" si="7"/>
        <v>0.16862588450125543</v>
      </c>
      <c r="U12" s="134">
        <f t="shared" si="8"/>
        <v>4</v>
      </c>
      <c r="V12" s="137">
        <f t="shared" si="9"/>
        <v>164</v>
      </c>
      <c r="W12" s="133">
        <f t="shared" si="10"/>
        <v>4</v>
      </c>
      <c r="X12" s="134">
        <f t="shared" si="11"/>
        <v>0</v>
      </c>
      <c r="Y12" s="137">
        <f t="shared" si="12"/>
        <v>0</v>
      </c>
      <c r="Z12" s="133">
        <f t="shared" si="13"/>
        <v>4</v>
      </c>
      <c r="AA12" s="138">
        <f t="shared" si="14"/>
        <v>0</v>
      </c>
      <c r="AB12" s="137">
        <f t="shared" si="15"/>
        <v>0</v>
      </c>
      <c r="AC12" s="104">
        <f t="shared" si="16"/>
        <v>22480</v>
      </c>
      <c r="AD12" s="323">
        <f t="shared" si="20"/>
        <v>19700</v>
      </c>
      <c r="AE12" s="325">
        <f t="shared" si="17"/>
        <v>0</v>
      </c>
      <c r="AF12" s="324">
        <f t="shared" si="17"/>
        <v>0</v>
      </c>
      <c r="AG12" s="104">
        <f t="shared" si="18"/>
        <v>-725.16129032258061</v>
      </c>
    </row>
    <row r="13" spans="1:33" x14ac:dyDescent="0.25">
      <c r="A13" s="120">
        <f t="shared" si="19"/>
        <v>11</v>
      </c>
      <c r="B13" s="121" t="s">
        <v>230</v>
      </c>
      <c r="C13" s="122" t="s">
        <v>245</v>
      </c>
      <c r="D13" s="123" t="s">
        <v>213</v>
      </c>
      <c r="E13" s="124">
        <v>2008</v>
      </c>
      <c r="F13" s="122" t="s">
        <v>214</v>
      </c>
      <c r="G13" s="125">
        <v>29</v>
      </c>
      <c r="H13" s="126">
        <f t="shared" si="2"/>
        <v>5775</v>
      </c>
      <c r="I13" s="127">
        <f t="shared" si="3"/>
        <v>2039</v>
      </c>
      <c r="K13" s="157" t="s">
        <v>91</v>
      </c>
      <c r="L13" s="155"/>
      <c r="M13" s="158">
        <f>COUNTIF($W$3:$W$152,"&lt;&gt;0")</f>
        <v>45</v>
      </c>
      <c r="N13" s="51" t="s">
        <v>384</v>
      </c>
      <c r="Q13" s="133">
        <f t="shared" si="4"/>
        <v>1</v>
      </c>
      <c r="R13" s="134">
        <f t="shared" si="5"/>
        <v>0</v>
      </c>
      <c r="S13" s="135">
        <f t="shared" si="6"/>
        <v>4</v>
      </c>
      <c r="T13" s="136">
        <f t="shared" si="7"/>
        <v>3.2954804839077839E-2</v>
      </c>
      <c r="U13" s="134">
        <f t="shared" si="8"/>
        <v>1</v>
      </c>
      <c r="V13" s="137">
        <f t="shared" si="9"/>
        <v>29</v>
      </c>
      <c r="W13" s="133">
        <f t="shared" si="10"/>
        <v>1</v>
      </c>
      <c r="X13" s="134">
        <f t="shared" si="11"/>
        <v>0</v>
      </c>
      <c r="Y13" s="137">
        <f t="shared" si="12"/>
        <v>0</v>
      </c>
      <c r="Z13" s="133">
        <f t="shared" si="13"/>
        <v>0</v>
      </c>
      <c r="AA13" s="138">
        <f t="shared" si="14"/>
        <v>0</v>
      </c>
      <c r="AB13" s="137">
        <f t="shared" si="15"/>
        <v>1</v>
      </c>
      <c r="AC13" s="104">
        <f t="shared" si="16"/>
        <v>6470</v>
      </c>
      <c r="AD13" s="323">
        <f t="shared" si="20"/>
        <v>5775</v>
      </c>
      <c r="AE13" s="325">
        <f t="shared" si="17"/>
        <v>0</v>
      </c>
      <c r="AF13" s="324">
        <f t="shared" si="17"/>
        <v>0</v>
      </c>
      <c r="AG13" s="104">
        <f t="shared" si="18"/>
        <v>-208.70967741935485</v>
      </c>
    </row>
    <row r="14" spans="1:33" x14ac:dyDescent="0.25">
      <c r="A14" s="120">
        <f t="shared" si="19"/>
        <v>12</v>
      </c>
      <c r="B14" s="121" t="s">
        <v>205</v>
      </c>
      <c r="C14" s="122" t="s">
        <v>248</v>
      </c>
      <c r="D14" s="123" t="s">
        <v>213</v>
      </c>
      <c r="E14" s="124">
        <v>2010</v>
      </c>
      <c r="F14" s="122" t="s">
        <v>208</v>
      </c>
      <c r="G14" s="125">
        <v>163</v>
      </c>
      <c r="H14" s="126">
        <f t="shared" si="2"/>
        <v>8250</v>
      </c>
      <c r="I14" s="127">
        <f t="shared" si="3"/>
        <v>2041</v>
      </c>
      <c r="K14" s="157" t="s">
        <v>94</v>
      </c>
      <c r="L14" s="155"/>
      <c r="M14" s="158">
        <f>COUNTIF($X$3:$X$152,"&lt;&gt;0")</f>
        <v>15</v>
      </c>
      <c r="N14" s="51" t="s">
        <v>385</v>
      </c>
      <c r="Q14" s="133">
        <f t="shared" si="4"/>
        <v>1</v>
      </c>
      <c r="R14" s="134">
        <f t="shared" si="5"/>
        <v>0</v>
      </c>
      <c r="S14" s="135">
        <f t="shared" si="6"/>
        <v>2</v>
      </c>
      <c r="T14" s="136">
        <f t="shared" si="7"/>
        <v>2.3539146313627028E-2</v>
      </c>
      <c r="U14" s="134">
        <f t="shared" si="8"/>
        <v>1</v>
      </c>
      <c r="V14" s="137">
        <f t="shared" si="9"/>
        <v>163</v>
      </c>
      <c r="W14" s="133">
        <f t="shared" si="10"/>
        <v>1</v>
      </c>
      <c r="X14" s="134">
        <f t="shared" si="11"/>
        <v>0</v>
      </c>
      <c r="Y14" s="137">
        <f t="shared" si="12"/>
        <v>0</v>
      </c>
      <c r="Z14" s="133">
        <f t="shared" si="13"/>
        <v>0</v>
      </c>
      <c r="AA14" s="138">
        <f t="shared" si="14"/>
        <v>1</v>
      </c>
      <c r="AB14" s="137">
        <f t="shared" si="15"/>
        <v>0</v>
      </c>
      <c r="AC14" s="104">
        <f t="shared" si="16"/>
        <v>8945</v>
      </c>
      <c r="AD14" s="323">
        <f t="shared" si="20"/>
        <v>8250</v>
      </c>
      <c r="AE14" s="325">
        <f t="shared" si="17"/>
        <v>0</v>
      </c>
      <c r="AF14" s="324">
        <f t="shared" si="17"/>
        <v>0</v>
      </c>
      <c r="AG14" s="104">
        <f t="shared" si="18"/>
        <v>-288.54838709677421</v>
      </c>
    </row>
    <row r="15" spans="1:33" x14ac:dyDescent="0.25">
      <c r="A15" s="120">
        <f t="shared" si="19"/>
        <v>13</v>
      </c>
      <c r="B15" s="121" t="s">
        <v>237</v>
      </c>
      <c r="C15" s="122" t="s">
        <v>250</v>
      </c>
      <c r="D15" s="123" t="s">
        <v>213</v>
      </c>
      <c r="E15" s="124">
        <v>1995</v>
      </c>
      <c r="F15" s="122" t="s">
        <v>214</v>
      </c>
      <c r="G15" s="125">
        <v>24</v>
      </c>
      <c r="H15" s="126">
        <f t="shared" si="2"/>
        <v>5775</v>
      </c>
      <c r="I15" s="127">
        <f t="shared" si="3"/>
        <v>2026</v>
      </c>
      <c r="K15" s="157" t="s">
        <v>97</v>
      </c>
      <c r="L15" s="155"/>
      <c r="M15" s="158">
        <f>COUNTIF($Y$3:$Y$152,"&lt;&gt;0")</f>
        <v>6</v>
      </c>
      <c r="N15" s="51" t="s">
        <v>386</v>
      </c>
      <c r="Q15" s="133">
        <f t="shared" si="4"/>
        <v>1</v>
      </c>
      <c r="R15" s="134">
        <f t="shared" si="5"/>
        <v>0</v>
      </c>
      <c r="S15" s="135">
        <f t="shared" si="6"/>
        <v>17</v>
      </c>
      <c r="T15" s="136">
        <f t="shared" si="7"/>
        <v>0.14005792056608082</v>
      </c>
      <c r="U15" s="134">
        <f t="shared" si="8"/>
        <v>1</v>
      </c>
      <c r="V15" s="137">
        <f t="shared" si="9"/>
        <v>24</v>
      </c>
      <c r="W15" s="133">
        <f t="shared" si="10"/>
        <v>1</v>
      </c>
      <c r="X15" s="134">
        <f t="shared" si="11"/>
        <v>0</v>
      </c>
      <c r="Y15" s="137">
        <f t="shared" si="12"/>
        <v>0</v>
      </c>
      <c r="Z15" s="133">
        <f t="shared" si="13"/>
        <v>0</v>
      </c>
      <c r="AA15" s="138">
        <f t="shared" si="14"/>
        <v>0</v>
      </c>
      <c r="AB15" s="137">
        <f t="shared" si="15"/>
        <v>1</v>
      </c>
      <c r="AC15" s="104">
        <f t="shared" si="16"/>
        <v>6470</v>
      </c>
      <c r="AD15" s="323">
        <f t="shared" si="20"/>
        <v>5775</v>
      </c>
      <c r="AE15" s="325">
        <f t="shared" si="17"/>
        <v>0</v>
      </c>
      <c r="AF15" s="324">
        <f t="shared" si="17"/>
        <v>0</v>
      </c>
      <c r="AG15" s="104">
        <f t="shared" si="18"/>
        <v>-208.70967741935485</v>
      </c>
    </row>
    <row r="16" spans="1:33" x14ac:dyDescent="0.25">
      <c r="A16" s="120">
        <f t="shared" si="19"/>
        <v>14</v>
      </c>
      <c r="B16" s="121" t="s">
        <v>252</v>
      </c>
      <c r="C16" s="122" t="s">
        <v>253</v>
      </c>
      <c r="D16" s="123" t="s">
        <v>213</v>
      </c>
      <c r="E16" s="124">
        <v>1984</v>
      </c>
      <c r="F16" s="122" t="s">
        <v>208</v>
      </c>
      <c r="G16" s="125">
        <v>58</v>
      </c>
      <c r="H16" s="126">
        <f t="shared" si="2"/>
        <v>8250</v>
      </c>
      <c r="I16" s="127">
        <f t="shared" si="3"/>
        <v>2015</v>
      </c>
      <c r="K16" s="154" t="s">
        <v>246</v>
      </c>
      <c r="L16" s="155"/>
      <c r="M16" s="156">
        <f>$U$1</f>
        <v>139</v>
      </c>
      <c r="N16" s="51" t="s">
        <v>247</v>
      </c>
      <c r="Q16" s="133">
        <f t="shared" si="4"/>
        <v>1</v>
      </c>
      <c r="R16" s="134">
        <f t="shared" si="5"/>
        <v>0</v>
      </c>
      <c r="S16" s="135">
        <f t="shared" si="6"/>
        <v>28</v>
      </c>
      <c r="T16" s="136">
        <f t="shared" si="7"/>
        <v>0.32954804839077839</v>
      </c>
      <c r="U16" s="134">
        <f t="shared" si="8"/>
        <v>1</v>
      </c>
      <c r="V16" s="137">
        <f t="shared" si="9"/>
        <v>58</v>
      </c>
      <c r="W16" s="133">
        <f t="shared" si="10"/>
        <v>1</v>
      </c>
      <c r="X16" s="134">
        <f t="shared" si="11"/>
        <v>0</v>
      </c>
      <c r="Y16" s="137">
        <f t="shared" si="12"/>
        <v>0</v>
      </c>
      <c r="Z16" s="133">
        <f t="shared" si="13"/>
        <v>0</v>
      </c>
      <c r="AA16" s="138">
        <f t="shared" si="14"/>
        <v>1</v>
      </c>
      <c r="AB16" s="137">
        <f t="shared" si="15"/>
        <v>0</v>
      </c>
      <c r="AC16" s="104">
        <f t="shared" si="16"/>
        <v>8945</v>
      </c>
      <c r="AD16" s="323">
        <f t="shared" si="20"/>
        <v>8250</v>
      </c>
      <c r="AE16" s="325">
        <f t="shared" si="17"/>
        <v>0</v>
      </c>
      <c r="AF16" s="324">
        <f t="shared" si="17"/>
        <v>0</v>
      </c>
      <c r="AG16" s="104">
        <f t="shared" si="18"/>
        <v>-288.54838709677421</v>
      </c>
    </row>
    <row r="17" spans="1:33" x14ac:dyDescent="0.25">
      <c r="A17" s="120">
        <f t="shared" si="19"/>
        <v>15</v>
      </c>
      <c r="B17" s="121" t="s">
        <v>205</v>
      </c>
      <c r="C17" s="122" t="s">
        <v>255</v>
      </c>
      <c r="D17" s="123" t="s">
        <v>213</v>
      </c>
      <c r="E17" s="124">
        <v>2003</v>
      </c>
      <c r="F17" s="122" t="s">
        <v>208</v>
      </c>
      <c r="G17" s="125">
        <v>139</v>
      </c>
      <c r="H17" s="126">
        <f t="shared" si="2"/>
        <v>8250</v>
      </c>
      <c r="I17" s="127">
        <f t="shared" si="3"/>
        <v>2034</v>
      </c>
      <c r="K17" s="157" t="s">
        <v>85</v>
      </c>
      <c r="L17" s="155"/>
      <c r="M17" s="158">
        <f>$Q$1</f>
        <v>103</v>
      </c>
      <c r="N17" s="51" t="s">
        <v>249</v>
      </c>
      <c r="Q17" s="133">
        <f t="shared" si="4"/>
        <v>1</v>
      </c>
      <c r="R17" s="134">
        <f t="shared" si="5"/>
        <v>0</v>
      </c>
      <c r="S17" s="135">
        <f t="shared" si="6"/>
        <v>9</v>
      </c>
      <c r="T17" s="136">
        <f t="shared" si="7"/>
        <v>0.10592615841132162</v>
      </c>
      <c r="U17" s="134">
        <f t="shared" si="8"/>
        <v>1</v>
      </c>
      <c r="V17" s="137">
        <f t="shared" si="9"/>
        <v>139</v>
      </c>
      <c r="W17" s="133">
        <f t="shared" si="10"/>
        <v>1</v>
      </c>
      <c r="X17" s="134">
        <f t="shared" si="11"/>
        <v>0</v>
      </c>
      <c r="Y17" s="137">
        <f t="shared" si="12"/>
        <v>0</v>
      </c>
      <c r="Z17" s="133">
        <f t="shared" si="13"/>
        <v>0</v>
      </c>
      <c r="AA17" s="138">
        <f t="shared" si="14"/>
        <v>1</v>
      </c>
      <c r="AB17" s="137">
        <f t="shared" si="15"/>
        <v>0</v>
      </c>
      <c r="AC17" s="104">
        <f t="shared" si="16"/>
        <v>8945</v>
      </c>
      <c r="AD17" s="323">
        <f t="shared" si="20"/>
        <v>8250</v>
      </c>
      <c r="AE17" s="325">
        <f t="shared" si="17"/>
        <v>0</v>
      </c>
      <c r="AF17" s="324">
        <f t="shared" si="17"/>
        <v>0</v>
      </c>
      <c r="AG17" s="104">
        <f t="shared" si="18"/>
        <v>-288.54838709677421</v>
      </c>
    </row>
    <row r="18" spans="1:33" ht="15" customHeight="1" x14ac:dyDescent="0.25">
      <c r="A18" s="120">
        <f t="shared" si="19"/>
        <v>16</v>
      </c>
      <c r="B18" s="121">
        <v>3</v>
      </c>
      <c r="C18" s="122" t="s">
        <v>257</v>
      </c>
      <c r="D18" s="123" t="s">
        <v>258</v>
      </c>
      <c r="E18" s="124">
        <v>1995</v>
      </c>
      <c r="F18" s="146" t="s">
        <v>199</v>
      </c>
      <c r="G18" s="125">
        <v>33</v>
      </c>
      <c r="H18" s="126">
        <f t="shared" si="2"/>
        <v>12920</v>
      </c>
      <c r="I18" s="127">
        <f t="shared" si="3"/>
        <v>2026</v>
      </c>
      <c r="K18" s="157" t="s">
        <v>88</v>
      </c>
      <c r="L18" s="155"/>
      <c r="M18" s="158">
        <f>$R$1</f>
        <v>36</v>
      </c>
      <c r="N18" s="51" t="s">
        <v>251</v>
      </c>
      <c r="Q18" s="133">
        <f t="shared" si="4"/>
        <v>2</v>
      </c>
      <c r="R18" s="134">
        <f t="shared" si="5"/>
        <v>0</v>
      </c>
      <c r="S18" s="135">
        <f t="shared" si="6"/>
        <v>17</v>
      </c>
      <c r="T18" s="136">
        <f t="shared" si="7"/>
        <v>0.31334170280757817</v>
      </c>
      <c r="U18" s="134">
        <f t="shared" si="8"/>
        <v>2</v>
      </c>
      <c r="V18" s="137">
        <f t="shared" si="9"/>
        <v>66</v>
      </c>
      <c r="W18" s="133">
        <f t="shared" si="10"/>
        <v>0</v>
      </c>
      <c r="X18" s="134">
        <f t="shared" si="11"/>
        <v>0</v>
      </c>
      <c r="Y18" s="137">
        <f t="shared" si="12"/>
        <v>2</v>
      </c>
      <c r="Z18" s="133">
        <f t="shared" si="13"/>
        <v>0</v>
      </c>
      <c r="AA18" s="138">
        <f t="shared" si="14"/>
        <v>0</v>
      </c>
      <c r="AB18" s="137">
        <f t="shared" si="15"/>
        <v>2</v>
      </c>
      <c r="AC18" s="104">
        <f t="shared" si="16"/>
        <v>14310</v>
      </c>
      <c r="AD18" s="323">
        <f t="shared" si="20"/>
        <v>0</v>
      </c>
      <c r="AE18" s="325">
        <f t="shared" si="17"/>
        <v>0</v>
      </c>
      <c r="AF18" s="324">
        <f t="shared" si="17"/>
        <v>12920</v>
      </c>
      <c r="AG18" s="104">
        <f t="shared" si="18"/>
        <v>-461.61290322580646</v>
      </c>
    </row>
    <row r="19" spans="1:33" x14ac:dyDescent="0.25">
      <c r="A19" s="120">
        <f t="shared" si="19"/>
        <v>17</v>
      </c>
      <c r="B19" s="121" t="s">
        <v>230</v>
      </c>
      <c r="C19" s="122" t="s">
        <v>260</v>
      </c>
      <c r="D19" s="123" t="s">
        <v>213</v>
      </c>
      <c r="E19" s="124">
        <v>2004</v>
      </c>
      <c r="F19" s="122" t="s">
        <v>214</v>
      </c>
      <c r="G19" s="125">
        <v>40</v>
      </c>
      <c r="H19" s="126">
        <f t="shared" si="2"/>
        <v>5775</v>
      </c>
      <c r="I19" s="127">
        <f t="shared" si="3"/>
        <v>2035</v>
      </c>
      <c r="K19" s="157" t="s">
        <v>91</v>
      </c>
      <c r="L19" s="155"/>
      <c r="M19" s="158">
        <f>$W$1</f>
        <v>93</v>
      </c>
      <c r="N19" s="51" t="s">
        <v>254</v>
      </c>
      <c r="Q19" s="133">
        <f t="shared" si="4"/>
        <v>1</v>
      </c>
      <c r="R19" s="134">
        <f t="shared" si="5"/>
        <v>0</v>
      </c>
      <c r="S19" s="135">
        <f t="shared" si="6"/>
        <v>8</v>
      </c>
      <c r="T19" s="136">
        <f t="shared" si="7"/>
        <v>6.5909609678155678E-2</v>
      </c>
      <c r="U19" s="134">
        <f t="shared" si="8"/>
        <v>1</v>
      </c>
      <c r="V19" s="137">
        <f t="shared" si="9"/>
        <v>40</v>
      </c>
      <c r="W19" s="133">
        <f t="shared" si="10"/>
        <v>1</v>
      </c>
      <c r="X19" s="134">
        <f t="shared" si="11"/>
        <v>0</v>
      </c>
      <c r="Y19" s="137">
        <f t="shared" si="12"/>
        <v>0</v>
      </c>
      <c r="Z19" s="133">
        <f t="shared" si="13"/>
        <v>0</v>
      </c>
      <c r="AA19" s="138">
        <f t="shared" si="14"/>
        <v>0</v>
      </c>
      <c r="AB19" s="137">
        <f t="shared" si="15"/>
        <v>1</v>
      </c>
      <c r="AC19" s="104">
        <f t="shared" si="16"/>
        <v>6470</v>
      </c>
      <c r="AD19" s="323">
        <f t="shared" si="20"/>
        <v>5775</v>
      </c>
      <c r="AE19" s="325">
        <f t="shared" ref="AE19:AE82" si="21">IF(X19&lt;&gt;0,$H19,0)</f>
        <v>0</v>
      </c>
      <c r="AF19" s="324">
        <f t="shared" ref="AF19:AF82" si="22">IF(Y19&lt;&gt;0,$H19,0)</f>
        <v>0</v>
      </c>
      <c r="AG19" s="104">
        <f t="shared" si="18"/>
        <v>-208.70967741935485</v>
      </c>
    </row>
    <row r="20" spans="1:33" x14ac:dyDescent="0.25">
      <c r="A20" s="120">
        <f t="shared" si="19"/>
        <v>18</v>
      </c>
      <c r="B20" s="121" t="s">
        <v>205</v>
      </c>
      <c r="C20" s="122" t="s">
        <v>261</v>
      </c>
      <c r="D20" s="123" t="s">
        <v>213</v>
      </c>
      <c r="E20" s="124">
        <v>1990</v>
      </c>
      <c r="F20" s="122" t="s">
        <v>208</v>
      </c>
      <c r="G20" s="125">
        <v>177</v>
      </c>
      <c r="H20" s="126">
        <f t="shared" si="2"/>
        <v>8250</v>
      </c>
      <c r="I20" s="127">
        <f t="shared" si="3"/>
        <v>2021</v>
      </c>
      <c r="K20" s="157" t="s">
        <v>94</v>
      </c>
      <c r="L20" s="155"/>
      <c r="M20" s="158">
        <f>$X$1</f>
        <v>35</v>
      </c>
      <c r="N20" s="51" t="s">
        <v>256</v>
      </c>
      <c r="Q20" s="133">
        <f t="shared" si="4"/>
        <v>1</v>
      </c>
      <c r="R20" s="134">
        <f t="shared" si="5"/>
        <v>0</v>
      </c>
      <c r="S20" s="135">
        <f t="shared" si="6"/>
        <v>22</v>
      </c>
      <c r="T20" s="136">
        <f t="shared" si="7"/>
        <v>0.25893060944989732</v>
      </c>
      <c r="U20" s="134">
        <f t="shared" si="8"/>
        <v>1</v>
      </c>
      <c r="V20" s="137">
        <f t="shared" si="9"/>
        <v>177</v>
      </c>
      <c r="W20" s="133">
        <f t="shared" si="10"/>
        <v>1</v>
      </c>
      <c r="X20" s="134">
        <f t="shared" si="11"/>
        <v>0</v>
      </c>
      <c r="Y20" s="137">
        <f t="shared" si="12"/>
        <v>0</v>
      </c>
      <c r="Z20" s="133">
        <f t="shared" si="13"/>
        <v>0</v>
      </c>
      <c r="AA20" s="138">
        <f t="shared" si="14"/>
        <v>1</v>
      </c>
      <c r="AB20" s="137">
        <f t="shared" si="15"/>
        <v>0</v>
      </c>
      <c r="AC20" s="104">
        <f t="shared" si="16"/>
        <v>8945</v>
      </c>
      <c r="AD20" s="323">
        <f t="shared" si="20"/>
        <v>8250</v>
      </c>
      <c r="AE20" s="325">
        <f t="shared" si="21"/>
        <v>0</v>
      </c>
      <c r="AF20" s="324">
        <f t="shared" si="22"/>
        <v>0</v>
      </c>
      <c r="AG20" s="104">
        <f t="shared" si="18"/>
        <v>-288.54838709677421</v>
      </c>
    </row>
    <row r="21" spans="1:33" x14ac:dyDescent="0.25">
      <c r="A21" s="120">
        <f t="shared" si="19"/>
        <v>19</v>
      </c>
      <c r="B21" s="121" t="s">
        <v>262</v>
      </c>
      <c r="C21" s="122" t="s">
        <v>263</v>
      </c>
      <c r="D21" s="123" t="s">
        <v>242</v>
      </c>
      <c r="E21" s="124">
        <v>1994</v>
      </c>
      <c r="F21" s="122" t="s">
        <v>208</v>
      </c>
      <c r="G21" s="125">
        <v>326</v>
      </c>
      <c r="H21" s="126">
        <f t="shared" si="2"/>
        <v>19700</v>
      </c>
      <c r="I21" s="127">
        <f t="shared" si="3"/>
        <v>2025</v>
      </c>
      <c r="J21" s="159"/>
      <c r="K21" s="157" t="s">
        <v>97</v>
      </c>
      <c r="L21" s="155"/>
      <c r="M21" s="158">
        <f>$Y$1</f>
        <v>11</v>
      </c>
      <c r="N21" s="51" t="s">
        <v>259</v>
      </c>
      <c r="Q21" s="133">
        <f t="shared" si="4"/>
        <v>4</v>
      </c>
      <c r="R21" s="134">
        <f t="shared" si="5"/>
        <v>0</v>
      </c>
      <c r="S21" s="135">
        <f t="shared" si="6"/>
        <v>18</v>
      </c>
      <c r="T21" s="136">
        <f t="shared" si="7"/>
        <v>0.50587765350376623</v>
      </c>
      <c r="U21" s="134">
        <f t="shared" si="8"/>
        <v>4</v>
      </c>
      <c r="V21" s="137">
        <f t="shared" si="9"/>
        <v>1304</v>
      </c>
      <c r="W21" s="133">
        <f t="shared" si="10"/>
        <v>4</v>
      </c>
      <c r="X21" s="134">
        <f t="shared" si="11"/>
        <v>0</v>
      </c>
      <c r="Y21" s="137">
        <f t="shared" si="12"/>
        <v>0</v>
      </c>
      <c r="Z21" s="133">
        <f t="shared" si="13"/>
        <v>0</v>
      </c>
      <c r="AA21" s="138">
        <f t="shared" si="14"/>
        <v>0</v>
      </c>
      <c r="AB21" s="137">
        <f t="shared" si="15"/>
        <v>4</v>
      </c>
      <c r="AC21" s="104">
        <f t="shared" si="16"/>
        <v>22480</v>
      </c>
      <c r="AD21" s="323">
        <f t="shared" si="20"/>
        <v>19700</v>
      </c>
      <c r="AE21" s="325">
        <f t="shared" si="21"/>
        <v>0</v>
      </c>
      <c r="AF21" s="324">
        <f t="shared" si="22"/>
        <v>0</v>
      </c>
      <c r="AG21" s="104">
        <f t="shared" si="18"/>
        <v>-725.16129032258061</v>
      </c>
    </row>
    <row r="22" spans="1:33" x14ac:dyDescent="0.25">
      <c r="A22" s="120">
        <f t="shared" si="19"/>
        <v>20</v>
      </c>
      <c r="B22" s="121" t="s">
        <v>230</v>
      </c>
      <c r="C22" s="122" t="s">
        <v>264</v>
      </c>
      <c r="D22" s="123" t="s">
        <v>213</v>
      </c>
      <c r="E22" s="124">
        <v>1998</v>
      </c>
      <c r="F22" s="122" t="s">
        <v>214</v>
      </c>
      <c r="G22" s="125">
        <v>10</v>
      </c>
      <c r="H22" s="126">
        <f t="shared" si="2"/>
        <v>5775</v>
      </c>
      <c r="I22" s="127">
        <f t="shared" si="3"/>
        <v>2029</v>
      </c>
      <c r="J22" s="159"/>
      <c r="K22" s="157" t="s">
        <v>100</v>
      </c>
      <c r="L22" s="155"/>
      <c r="M22" s="158">
        <f>$Z$1</f>
        <v>15</v>
      </c>
      <c r="N22" s="51" t="s">
        <v>101</v>
      </c>
      <c r="Q22" s="133">
        <f t="shared" si="4"/>
        <v>1</v>
      </c>
      <c r="R22" s="134">
        <f t="shared" si="5"/>
        <v>0</v>
      </c>
      <c r="S22" s="135">
        <f t="shared" si="6"/>
        <v>14</v>
      </c>
      <c r="T22" s="136">
        <f t="shared" si="7"/>
        <v>0.11534181693677244</v>
      </c>
      <c r="U22" s="134">
        <f t="shared" si="8"/>
        <v>1</v>
      </c>
      <c r="V22" s="137">
        <f t="shared" si="9"/>
        <v>10</v>
      </c>
      <c r="W22" s="133">
        <f t="shared" si="10"/>
        <v>1</v>
      </c>
      <c r="X22" s="134">
        <f t="shared" si="11"/>
        <v>0</v>
      </c>
      <c r="Y22" s="137">
        <f t="shared" si="12"/>
        <v>0</v>
      </c>
      <c r="Z22" s="133">
        <f t="shared" si="13"/>
        <v>0</v>
      </c>
      <c r="AA22" s="138">
        <f t="shared" si="14"/>
        <v>0</v>
      </c>
      <c r="AB22" s="137">
        <f t="shared" si="15"/>
        <v>1</v>
      </c>
      <c r="AC22" s="104">
        <f t="shared" si="16"/>
        <v>6470</v>
      </c>
      <c r="AD22" s="323">
        <f t="shared" si="20"/>
        <v>5775</v>
      </c>
      <c r="AE22" s="325">
        <f t="shared" si="21"/>
        <v>0</v>
      </c>
      <c r="AF22" s="324">
        <f t="shared" si="22"/>
        <v>0</v>
      </c>
      <c r="AG22" s="104">
        <f t="shared" si="18"/>
        <v>-208.70967741935485</v>
      </c>
    </row>
    <row r="23" spans="1:33" x14ac:dyDescent="0.25">
      <c r="A23" s="120">
        <f t="shared" si="19"/>
        <v>21</v>
      </c>
      <c r="B23" s="121" t="s">
        <v>205</v>
      </c>
      <c r="C23" s="122" t="s">
        <v>265</v>
      </c>
      <c r="D23" s="123" t="s">
        <v>242</v>
      </c>
      <c r="E23" s="124">
        <v>2001</v>
      </c>
      <c r="F23" s="122" t="s">
        <v>208</v>
      </c>
      <c r="G23" s="125">
        <v>204</v>
      </c>
      <c r="H23" s="126">
        <f t="shared" si="2"/>
        <v>19700</v>
      </c>
      <c r="I23" s="127">
        <f t="shared" si="3"/>
        <v>2032</v>
      </c>
      <c r="J23" s="159"/>
      <c r="K23" s="157" t="s">
        <v>103</v>
      </c>
      <c r="L23" s="155"/>
      <c r="M23" s="158">
        <f>$AA$1</f>
        <v>50</v>
      </c>
      <c r="N23" s="51" t="s">
        <v>104</v>
      </c>
      <c r="Q23" s="133">
        <f t="shared" si="4"/>
        <v>4</v>
      </c>
      <c r="R23" s="134">
        <f t="shared" si="5"/>
        <v>0</v>
      </c>
      <c r="S23" s="135">
        <f t="shared" si="6"/>
        <v>11</v>
      </c>
      <c r="T23" s="136">
        <f t="shared" si="7"/>
        <v>0.30914745491896828</v>
      </c>
      <c r="U23" s="134">
        <f t="shared" si="8"/>
        <v>4</v>
      </c>
      <c r="V23" s="137">
        <f t="shared" si="9"/>
        <v>816</v>
      </c>
      <c r="W23" s="133">
        <f t="shared" si="10"/>
        <v>4</v>
      </c>
      <c r="X23" s="134">
        <f t="shared" si="11"/>
        <v>0</v>
      </c>
      <c r="Y23" s="137">
        <f t="shared" si="12"/>
        <v>0</v>
      </c>
      <c r="Z23" s="133">
        <f t="shared" si="13"/>
        <v>0</v>
      </c>
      <c r="AA23" s="138">
        <f t="shared" si="14"/>
        <v>4</v>
      </c>
      <c r="AB23" s="137">
        <f t="shared" si="15"/>
        <v>0</v>
      </c>
      <c r="AC23" s="104">
        <f t="shared" si="16"/>
        <v>22480</v>
      </c>
      <c r="AD23" s="323">
        <f t="shared" si="20"/>
        <v>19700</v>
      </c>
      <c r="AE23" s="325">
        <f t="shared" si="21"/>
        <v>0</v>
      </c>
      <c r="AF23" s="324">
        <f t="shared" si="22"/>
        <v>0</v>
      </c>
      <c r="AG23" s="104">
        <f t="shared" si="18"/>
        <v>-725.16129032258061</v>
      </c>
    </row>
    <row r="24" spans="1:33" x14ac:dyDescent="0.25">
      <c r="A24" s="120">
        <f t="shared" si="19"/>
        <v>22</v>
      </c>
      <c r="B24" s="121" t="s">
        <v>252</v>
      </c>
      <c r="C24" s="122" t="s">
        <v>268</v>
      </c>
      <c r="D24" s="123" t="s">
        <v>213</v>
      </c>
      <c r="E24" s="124">
        <v>1983</v>
      </c>
      <c r="F24" s="122" t="s">
        <v>208</v>
      </c>
      <c r="G24" s="125">
        <v>127</v>
      </c>
      <c r="H24" s="126">
        <f t="shared" si="2"/>
        <v>8250</v>
      </c>
      <c r="I24" s="127">
        <f t="shared" si="3"/>
        <v>2014</v>
      </c>
      <c r="J24" s="159"/>
      <c r="K24" s="157" t="s">
        <v>106</v>
      </c>
      <c r="L24" s="155"/>
      <c r="M24" s="158">
        <f>$AB$1</f>
        <v>74</v>
      </c>
      <c r="N24" s="51" t="s">
        <v>107</v>
      </c>
      <c r="P24" s="163"/>
      <c r="Q24" s="133">
        <f t="shared" si="4"/>
        <v>1</v>
      </c>
      <c r="R24" s="134">
        <f t="shared" si="5"/>
        <v>0</v>
      </c>
      <c r="S24" s="135">
        <f t="shared" si="6"/>
        <v>29</v>
      </c>
      <c r="T24" s="136">
        <f t="shared" si="7"/>
        <v>0.34131762154759188</v>
      </c>
      <c r="U24" s="134">
        <f t="shared" si="8"/>
        <v>1</v>
      </c>
      <c r="V24" s="137">
        <f t="shared" si="9"/>
        <v>127</v>
      </c>
      <c r="W24" s="133">
        <f t="shared" si="10"/>
        <v>1</v>
      </c>
      <c r="X24" s="134">
        <f t="shared" si="11"/>
        <v>0</v>
      </c>
      <c r="Y24" s="137">
        <f t="shared" si="12"/>
        <v>0</v>
      </c>
      <c r="Z24" s="133">
        <f t="shared" si="13"/>
        <v>0</v>
      </c>
      <c r="AA24" s="138">
        <f t="shared" si="14"/>
        <v>1</v>
      </c>
      <c r="AB24" s="137">
        <f t="shared" si="15"/>
        <v>0</v>
      </c>
      <c r="AC24" s="104">
        <f t="shared" si="16"/>
        <v>8945</v>
      </c>
      <c r="AD24" s="323">
        <f t="shared" si="20"/>
        <v>8250</v>
      </c>
      <c r="AE24" s="325">
        <f t="shared" si="21"/>
        <v>0</v>
      </c>
      <c r="AF24" s="324">
        <f t="shared" si="22"/>
        <v>0</v>
      </c>
      <c r="AG24" s="104">
        <f t="shared" si="18"/>
        <v>-288.54838709677421</v>
      </c>
    </row>
    <row r="25" spans="1:33" x14ac:dyDescent="0.25">
      <c r="A25" s="120">
        <f t="shared" si="19"/>
        <v>23</v>
      </c>
      <c r="B25" s="121" t="s">
        <v>262</v>
      </c>
      <c r="C25" s="122" t="s">
        <v>270</v>
      </c>
      <c r="D25" s="123" t="s">
        <v>271</v>
      </c>
      <c r="E25" s="124">
        <v>2011</v>
      </c>
      <c r="F25" s="122" t="s">
        <v>208</v>
      </c>
      <c r="G25" s="125">
        <v>4</v>
      </c>
      <c r="H25" s="126">
        <f t="shared" si="2"/>
        <v>30500</v>
      </c>
      <c r="I25" s="127">
        <f t="shared" si="3"/>
        <v>2042</v>
      </c>
      <c r="J25" s="159"/>
      <c r="K25" s="154" t="s">
        <v>109</v>
      </c>
      <c r="L25" s="155"/>
      <c r="M25" s="160">
        <f>SUM(M5:M7)</f>
        <v>789285</v>
      </c>
      <c r="N25" s="51" t="s">
        <v>387</v>
      </c>
      <c r="P25" s="164"/>
      <c r="Q25" s="133">
        <f t="shared" si="4"/>
        <v>0</v>
      </c>
      <c r="R25" s="134">
        <f t="shared" si="5"/>
        <v>8</v>
      </c>
      <c r="S25" s="135">
        <f t="shared" si="6"/>
        <v>1</v>
      </c>
      <c r="T25" s="136">
        <f t="shared" si="7"/>
        <v>4.351175530700753E-2</v>
      </c>
      <c r="U25" s="134">
        <f t="shared" si="8"/>
        <v>8</v>
      </c>
      <c r="V25" s="137">
        <f t="shared" si="9"/>
        <v>32</v>
      </c>
      <c r="W25" s="133">
        <f t="shared" si="10"/>
        <v>8</v>
      </c>
      <c r="X25" s="134">
        <f t="shared" si="11"/>
        <v>0</v>
      </c>
      <c r="Y25" s="137">
        <f t="shared" si="12"/>
        <v>0</v>
      </c>
      <c r="Z25" s="133">
        <f t="shared" si="13"/>
        <v>0</v>
      </c>
      <c r="AA25" s="138">
        <f t="shared" si="14"/>
        <v>0</v>
      </c>
      <c r="AB25" s="137">
        <f t="shared" si="15"/>
        <v>8</v>
      </c>
      <c r="AC25" s="104">
        <f t="shared" si="16"/>
        <v>34220</v>
      </c>
      <c r="AD25" s="323">
        <f t="shared" si="20"/>
        <v>30500</v>
      </c>
      <c r="AE25" s="325">
        <f t="shared" si="21"/>
        <v>0</v>
      </c>
      <c r="AF25" s="324">
        <f t="shared" si="22"/>
        <v>0</v>
      </c>
      <c r="AG25" s="104">
        <f t="shared" si="18"/>
        <v>-1103.8709677419354</v>
      </c>
    </row>
    <row r="26" spans="1:33" x14ac:dyDescent="0.25">
      <c r="A26" s="120">
        <f t="shared" si="19"/>
        <v>24</v>
      </c>
      <c r="B26" s="121" t="s">
        <v>237</v>
      </c>
      <c r="C26" s="122" t="s">
        <v>274</v>
      </c>
      <c r="D26" s="123" t="s">
        <v>242</v>
      </c>
      <c r="E26" s="124">
        <v>1981</v>
      </c>
      <c r="F26" s="122" t="s">
        <v>208</v>
      </c>
      <c r="G26" s="125">
        <v>66</v>
      </c>
      <c r="H26" s="126">
        <f t="shared" si="2"/>
        <v>19700</v>
      </c>
      <c r="I26" s="127">
        <f>IF($E26&lt;&gt;0,$E26+levensduur,0)</f>
        <v>2012</v>
      </c>
      <c r="J26" s="159"/>
      <c r="K26" s="157" t="s">
        <v>91</v>
      </c>
      <c r="L26" s="155"/>
      <c r="M26" s="160">
        <f>$AD$1</f>
        <v>495235</v>
      </c>
      <c r="N26" s="51" t="s">
        <v>388</v>
      </c>
      <c r="Q26" s="133">
        <f t="shared" si="4"/>
        <v>4</v>
      </c>
      <c r="R26" s="134">
        <f t="shared" si="5"/>
        <v>0</v>
      </c>
      <c r="S26" s="135">
        <f t="shared" si="6"/>
        <v>31</v>
      </c>
      <c r="T26" s="136">
        <f t="shared" si="7"/>
        <v>0.87123373658981973</v>
      </c>
      <c r="U26" s="134">
        <f t="shared" si="8"/>
        <v>4</v>
      </c>
      <c r="V26" s="137">
        <f t="shared" si="9"/>
        <v>264</v>
      </c>
      <c r="W26" s="133">
        <f t="shared" si="10"/>
        <v>4</v>
      </c>
      <c r="X26" s="134">
        <f t="shared" si="11"/>
        <v>0</v>
      </c>
      <c r="Y26" s="137">
        <f t="shared" si="12"/>
        <v>0</v>
      </c>
      <c r="Z26" s="133">
        <f t="shared" si="13"/>
        <v>0</v>
      </c>
      <c r="AA26" s="138">
        <f t="shared" si="14"/>
        <v>0</v>
      </c>
      <c r="AB26" s="137">
        <f t="shared" si="15"/>
        <v>4</v>
      </c>
      <c r="AC26" s="104">
        <f t="shared" si="16"/>
        <v>22480</v>
      </c>
      <c r="AD26" s="323">
        <f t="shared" si="20"/>
        <v>19700</v>
      </c>
      <c r="AE26" s="325">
        <f t="shared" si="21"/>
        <v>0</v>
      </c>
      <c r="AF26" s="324">
        <f t="shared" si="22"/>
        <v>0</v>
      </c>
      <c r="AG26" s="104">
        <f t="shared" si="18"/>
        <v>-725.16129032258061</v>
      </c>
    </row>
    <row r="27" spans="1:33" x14ac:dyDescent="0.25">
      <c r="A27" s="120">
        <f t="shared" si="19"/>
        <v>25</v>
      </c>
      <c r="B27" s="121">
        <v>3</v>
      </c>
      <c r="C27" s="122" t="s">
        <v>277</v>
      </c>
      <c r="D27" s="123" t="s">
        <v>278</v>
      </c>
      <c r="E27" s="124">
        <v>2001</v>
      </c>
      <c r="F27" s="146" t="s">
        <v>198</v>
      </c>
      <c r="G27" s="125">
        <v>265</v>
      </c>
      <c r="H27" s="126">
        <f t="shared" si="2"/>
        <v>12890</v>
      </c>
      <c r="I27" s="127">
        <f>IF($E27&lt;&gt;0,$E27+levensduur,0)</f>
        <v>2032</v>
      </c>
      <c r="J27" s="159"/>
      <c r="K27" s="157" t="s">
        <v>94</v>
      </c>
      <c r="L27" s="155"/>
      <c r="M27" s="160">
        <f>$AE$1</f>
        <v>131665</v>
      </c>
      <c r="N27" s="51" t="s">
        <v>389</v>
      </c>
      <c r="P27" s="153"/>
      <c r="Q27" s="133">
        <f t="shared" si="4"/>
        <v>4</v>
      </c>
      <c r="R27" s="134">
        <f t="shared" si="5"/>
        <v>0</v>
      </c>
      <c r="S27" s="135">
        <f t="shared" si="6"/>
        <v>11</v>
      </c>
      <c r="T27" s="136">
        <f t="shared" si="7"/>
        <v>0.20227973065510155</v>
      </c>
      <c r="U27" s="134">
        <f t="shared" si="8"/>
        <v>4</v>
      </c>
      <c r="V27" s="137">
        <f t="shared" si="9"/>
        <v>1060</v>
      </c>
      <c r="W27" s="133">
        <f t="shared" si="10"/>
        <v>0</v>
      </c>
      <c r="X27" s="134">
        <f t="shared" si="11"/>
        <v>4</v>
      </c>
      <c r="Y27" s="137">
        <f t="shared" si="12"/>
        <v>0</v>
      </c>
      <c r="Z27" s="133">
        <f t="shared" si="13"/>
        <v>0</v>
      </c>
      <c r="AA27" s="138">
        <f t="shared" si="14"/>
        <v>0</v>
      </c>
      <c r="AB27" s="137">
        <f t="shared" si="15"/>
        <v>4</v>
      </c>
      <c r="AC27" s="104">
        <f t="shared" si="16"/>
        <v>15670</v>
      </c>
      <c r="AD27" s="323">
        <f t="shared" si="20"/>
        <v>0</v>
      </c>
      <c r="AE27" s="325">
        <f t="shared" si="21"/>
        <v>12890</v>
      </c>
      <c r="AF27" s="324">
        <f t="shared" si="22"/>
        <v>0</v>
      </c>
      <c r="AG27" s="104">
        <f t="shared" si="18"/>
        <v>-505.48387096774189</v>
      </c>
    </row>
    <row r="28" spans="1:33" x14ac:dyDescent="0.25">
      <c r="A28" s="120">
        <f t="shared" si="19"/>
        <v>26</v>
      </c>
      <c r="B28" s="121">
        <v>3</v>
      </c>
      <c r="C28" s="122" t="s">
        <v>279</v>
      </c>
      <c r="D28" s="123" t="s">
        <v>280</v>
      </c>
      <c r="E28" s="124">
        <v>1988</v>
      </c>
      <c r="F28" s="146" t="s">
        <v>199</v>
      </c>
      <c r="G28" s="125">
        <v>66</v>
      </c>
      <c r="H28" s="126">
        <f t="shared" si="2"/>
        <v>9460</v>
      </c>
      <c r="I28" s="127">
        <f>IF($E28&lt;&gt;0,$E28+levensduur,0)</f>
        <v>2019</v>
      </c>
      <c r="J28" s="159"/>
      <c r="K28" s="157" t="s">
        <v>97</v>
      </c>
      <c r="L28" s="155"/>
      <c r="M28" s="160">
        <f>$AF$1</f>
        <v>74060</v>
      </c>
      <c r="N28" s="51" t="s">
        <v>390</v>
      </c>
      <c r="Q28" s="133">
        <f t="shared" si="4"/>
        <v>1</v>
      </c>
      <c r="R28" s="134">
        <f t="shared" si="5"/>
        <v>0</v>
      </c>
      <c r="S28" s="135">
        <f t="shared" si="6"/>
        <v>24</v>
      </c>
      <c r="T28" s="136">
        <f t="shared" si="7"/>
        <v>0.32389865327550788</v>
      </c>
      <c r="U28" s="134">
        <f t="shared" si="8"/>
        <v>1</v>
      </c>
      <c r="V28" s="137">
        <f t="shared" si="9"/>
        <v>66</v>
      </c>
      <c r="W28" s="133">
        <f t="shared" si="10"/>
        <v>0</v>
      </c>
      <c r="X28" s="134">
        <f t="shared" si="11"/>
        <v>0</v>
      </c>
      <c r="Y28" s="137">
        <f t="shared" si="12"/>
        <v>1</v>
      </c>
      <c r="Z28" s="133">
        <f t="shared" si="13"/>
        <v>0</v>
      </c>
      <c r="AA28" s="138">
        <f t="shared" si="14"/>
        <v>0</v>
      </c>
      <c r="AB28" s="137">
        <f t="shared" si="15"/>
        <v>1</v>
      </c>
      <c r="AC28" s="104">
        <f t="shared" si="16"/>
        <v>10155</v>
      </c>
      <c r="AD28" s="323">
        <f t="shared" si="20"/>
        <v>0</v>
      </c>
      <c r="AE28" s="325">
        <f t="shared" si="21"/>
        <v>0</v>
      </c>
      <c r="AF28" s="324">
        <f t="shared" si="22"/>
        <v>9460</v>
      </c>
      <c r="AG28" s="104">
        <f t="shared" si="18"/>
        <v>-327.58064516129031</v>
      </c>
    </row>
    <row r="29" spans="1:33" x14ac:dyDescent="0.25">
      <c r="A29" s="120">
        <f t="shared" si="19"/>
        <v>27</v>
      </c>
      <c r="B29" s="121" t="s">
        <v>252</v>
      </c>
      <c r="C29" s="122" t="s">
        <v>283</v>
      </c>
      <c r="D29" s="123" t="s">
        <v>219</v>
      </c>
      <c r="E29" s="124">
        <v>1998</v>
      </c>
      <c r="F29" s="122" t="s">
        <v>208</v>
      </c>
      <c r="G29" s="125">
        <v>139</v>
      </c>
      <c r="H29" s="126">
        <f t="shared" si="2"/>
        <v>12700</v>
      </c>
      <c r="I29" s="127">
        <f>IF($E29&lt;&gt;0,$E29+levensduur,0)</f>
        <v>2029</v>
      </c>
      <c r="J29" s="159"/>
      <c r="K29" s="154" t="s">
        <v>266</v>
      </c>
      <c r="L29" s="155"/>
      <c r="M29" s="161">
        <f>$G$1</f>
        <v>5522</v>
      </c>
      <c r="N29" s="51" t="s">
        <v>267</v>
      </c>
      <c r="Q29" s="133">
        <f t="shared" si="4"/>
        <v>2</v>
      </c>
      <c r="R29" s="134">
        <f t="shared" si="5"/>
        <v>0</v>
      </c>
      <c r="S29" s="135">
        <f t="shared" si="6"/>
        <v>14</v>
      </c>
      <c r="T29" s="136">
        <f t="shared" si="7"/>
        <v>0.25365213421593247</v>
      </c>
      <c r="U29" s="134">
        <f t="shared" si="8"/>
        <v>2</v>
      </c>
      <c r="V29" s="137">
        <f t="shared" si="9"/>
        <v>278</v>
      </c>
      <c r="W29" s="133">
        <f t="shared" si="10"/>
        <v>2</v>
      </c>
      <c r="X29" s="134">
        <f t="shared" si="11"/>
        <v>0</v>
      </c>
      <c r="Y29" s="137">
        <f t="shared" si="12"/>
        <v>0</v>
      </c>
      <c r="Z29" s="133">
        <f t="shared" si="13"/>
        <v>0</v>
      </c>
      <c r="AA29" s="138">
        <f t="shared" si="14"/>
        <v>2</v>
      </c>
      <c r="AB29" s="137">
        <f t="shared" si="15"/>
        <v>0</v>
      </c>
      <c r="AC29" s="104">
        <f t="shared" si="16"/>
        <v>14090</v>
      </c>
      <c r="AD29" s="323">
        <f t="shared" si="20"/>
        <v>12700</v>
      </c>
      <c r="AE29" s="325">
        <f t="shared" si="21"/>
        <v>0</v>
      </c>
      <c r="AF29" s="324">
        <f t="shared" si="22"/>
        <v>0</v>
      </c>
      <c r="AG29" s="104">
        <f t="shared" si="18"/>
        <v>-454.51612903225805</v>
      </c>
    </row>
    <row r="30" spans="1:33" x14ac:dyDescent="0.25">
      <c r="A30" s="120">
        <f t="shared" si="19"/>
        <v>28</v>
      </c>
      <c r="B30" s="121">
        <v>2</v>
      </c>
      <c r="C30" s="122" t="s">
        <v>287</v>
      </c>
      <c r="D30" s="123" t="s">
        <v>258</v>
      </c>
      <c r="E30" s="124">
        <v>2000</v>
      </c>
      <c r="F30" s="146" t="s">
        <v>199</v>
      </c>
      <c r="G30" s="125">
        <v>129</v>
      </c>
      <c r="H30" s="126">
        <f t="shared" si="2"/>
        <v>12920</v>
      </c>
      <c r="I30" s="127">
        <f>IF($E30&lt;&gt;0,$E30+levensduur,0)</f>
        <v>2031</v>
      </c>
      <c r="J30" s="159"/>
      <c r="K30" s="154" t="s">
        <v>118</v>
      </c>
      <c r="L30" s="155"/>
      <c r="M30" s="162">
        <f>$S$1</f>
        <v>12.590909090909092</v>
      </c>
      <c r="N30" s="51" t="s">
        <v>269</v>
      </c>
      <c r="Q30" s="133">
        <f t="shared" si="4"/>
        <v>2</v>
      </c>
      <c r="R30" s="134">
        <f t="shared" si="5"/>
        <v>0</v>
      </c>
      <c r="S30" s="135">
        <f t="shared" si="6"/>
        <v>12</v>
      </c>
      <c r="T30" s="136">
        <f t="shared" si="7"/>
        <v>0.22118237845240812</v>
      </c>
      <c r="U30" s="134">
        <f t="shared" si="8"/>
        <v>2</v>
      </c>
      <c r="V30" s="137">
        <f t="shared" si="9"/>
        <v>258</v>
      </c>
      <c r="W30" s="133">
        <f t="shared" si="10"/>
        <v>0</v>
      </c>
      <c r="X30" s="134">
        <f t="shared" si="11"/>
        <v>0</v>
      </c>
      <c r="Y30" s="137">
        <f t="shared" si="12"/>
        <v>2</v>
      </c>
      <c r="Z30" s="133">
        <f t="shared" si="13"/>
        <v>0</v>
      </c>
      <c r="AA30" s="138">
        <f t="shared" si="14"/>
        <v>2</v>
      </c>
      <c r="AB30" s="137">
        <f t="shared" si="15"/>
        <v>0</v>
      </c>
      <c r="AC30" s="104">
        <f t="shared" si="16"/>
        <v>14310</v>
      </c>
      <c r="AD30" s="323">
        <f t="shared" si="20"/>
        <v>0</v>
      </c>
      <c r="AE30" s="325">
        <f t="shared" si="21"/>
        <v>0</v>
      </c>
      <c r="AF30" s="324">
        <f t="shared" si="22"/>
        <v>12920</v>
      </c>
      <c r="AG30" s="104">
        <f t="shared" si="18"/>
        <v>-461.61290322580646</v>
      </c>
    </row>
    <row r="31" spans="1:33" x14ac:dyDescent="0.25">
      <c r="A31" s="120">
        <f t="shared" si="19"/>
        <v>29</v>
      </c>
      <c r="B31" s="121">
        <v>3</v>
      </c>
      <c r="C31" s="122" t="s">
        <v>290</v>
      </c>
      <c r="D31" s="123" t="s">
        <v>291</v>
      </c>
      <c r="E31" s="124">
        <v>1977</v>
      </c>
      <c r="F31" s="146" t="s">
        <v>198</v>
      </c>
      <c r="G31" s="125">
        <v>20</v>
      </c>
      <c r="H31" s="126">
        <f t="shared" si="2"/>
        <v>9745</v>
      </c>
      <c r="I31" s="127">
        <f t="shared" ref="I31" si="23">IF($E31&lt;&gt;0,$E31+levensduur,0)</f>
        <v>2008</v>
      </c>
      <c r="J31" s="159"/>
      <c r="K31" s="157" t="s">
        <v>272</v>
      </c>
      <c r="L31" s="155"/>
      <c r="M31" s="162">
        <f>$T$1</f>
        <v>12.83071073955718</v>
      </c>
      <c r="N31" s="51" t="s">
        <v>273</v>
      </c>
      <c r="Q31" s="133">
        <f t="shared" si="4"/>
        <v>2</v>
      </c>
      <c r="R31" s="134">
        <f t="shared" si="5"/>
        <v>0</v>
      </c>
      <c r="S31" s="135">
        <f t="shared" si="6"/>
        <v>35</v>
      </c>
      <c r="T31" s="136">
        <f t="shared" si="7"/>
        <v>0.48658268660123261</v>
      </c>
      <c r="U31" s="134">
        <f t="shared" si="8"/>
        <v>2</v>
      </c>
      <c r="V31" s="137">
        <f t="shared" si="9"/>
        <v>40</v>
      </c>
      <c r="W31" s="133">
        <f t="shared" si="10"/>
        <v>0</v>
      </c>
      <c r="X31" s="134">
        <f t="shared" si="11"/>
        <v>2</v>
      </c>
      <c r="Y31" s="137">
        <f t="shared" si="12"/>
        <v>0</v>
      </c>
      <c r="Z31" s="133">
        <f t="shared" si="13"/>
        <v>0</v>
      </c>
      <c r="AA31" s="138">
        <f t="shared" si="14"/>
        <v>0</v>
      </c>
      <c r="AB31" s="137">
        <f t="shared" si="15"/>
        <v>2</v>
      </c>
      <c r="AC31" s="104">
        <f t="shared" si="16"/>
        <v>11135</v>
      </c>
      <c r="AD31" s="323">
        <f t="shared" si="20"/>
        <v>0</v>
      </c>
      <c r="AE31" s="325">
        <f t="shared" si="21"/>
        <v>9745</v>
      </c>
      <c r="AF31" s="324">
        <f t="shared" si="22"/>
        <v>0</v>
      </c>
      <c r="AG31" s="104">
        <f t="shared" si="18"/>
        <v>1077.5806451612902</v>
      </c>
    </row>
    <row r="32" spans="1:33" x14ac:dyDescent="0.25">
      <c r="A32" s="120">
        <f t="shared" si="19"/>
        <v>30</v>
      </c>
      <c r="B32" s="121" t="s">
        <v>233</v>
      </c>
      <c r="C32" s="122" t="s">
        <v>294</v>
      </c>
      <c r="D32" s="123" t="s">
        <v>242</v>
      </c>
      <c r="E32" s="124">
        <v>2010</v>
      </c>
      <c r="F32" s="122" t="s">
        <v>208</v>
      </c>
      <c r="G32" s="125">
        <v>57</v>
      </c>
      <c r="H32" s="126">
        <f t="shared" si="2"/>
        <v>19700</v>
      </c>
      <c r="I32" s="127">
        <f t="shared" ref="I32:I38" si="24">IF($E32&lt;&gt;0,$E32+levensduur,0)</f>
        <v>2041</v>
      </c>
      <c r="J32" s="159"/>
      <c r="K32" s="165" t="s">
        <v>275</v>
      </c>
      <c r="L32" s="166"/>
      <c r="M32" s="167">
        <f>$V$1</f>
        <v>12645</v>
      </c>
      <c r="N32" s="142" t="s">
        <v>276</v>
      </c>
      <c r="O32" s="144"/>
      <c r="Q32" s="133">
        <f t="shared" si="4"/>
        <v>4</v>
      </c>
      <c r="R32" s="134">
        <f t="shared" si="5"/>
        <v>0</v>
      </c>
      <c r="S32" s="135">
        <f t="shared" si="6"/>
        <v>2</v>
      </c>
      <c r="T32" s="136">
        <f t="shared" si="7"/>
        <v>5.6208628167085141E-2</v>
      </c>
      <c r="U32" s="134">
        <f t="shared" si="8"/>
        <v>4</v>
      </c>
      <c r="V32" s="137">
        <f t="shared" si="9"/>
        <v>228</v>
      </c>
      <c r="W32" s="133">
        <f t="shared" si="10"/>
        <v>4</v>
      </c>
      <c r="X32" s="134">
        <f t="shared" si="11"/>
        <v>0</v>
      </c>
      <c r="Y32" s="137">
        <f t="shared" si="12"/>
        <v>0</v>
      </c>
      <c r="Z32" s="133">
        <f t="shared" si="13"/>
        <v>4</v>
      </c>
      <c r="AA32" s="138">
        <f t="shared" si="14"/>
        <v>0</v>
      </c>
      <c r="AB32" s="137">
        <f t="shared" si="15"/>
        <v>0</v>
      </c>
      <c r="AC32" s="104">
        <f t="shared" si="16"/>
        <v>22480</v>
      </c>
      <c r="AD32" s="323">
        <f t="shared" si="20"/>
        <v>19700</v>
      </c>
      <c r="AE32" s="325">
        <f t="shared" si="21"/>
        <v>0</v>
      </c>
      <c r="AF32" s="324">
        <f t="shared" si="22"/>
        <v>0</v>
      </c>
      <c r="AG32" s="104">
        <f t="shared" si="18"/>
        <v>-725.16129032258061</v>
      </c>
    </row>
    <row r="33" spans="1:33" x14ac:dyDescent="0.25">
      <c r="A33" s="120">
        <f t="shared" si="19"/>
        <v>31</v>
      </c>
      <c r="B33" s="121" t="s">
        <v>296</v>
      </c>
      <c r="C33" s="122" t="s">
        <v>297</v>
      </c>
      <c r="D33" s="123" t="s">
        <v>213</v>
      </c>
      <c r="E33" s="124">
        <v>2000</v>
      </c>
      <c r="F33" s="122" t="s">
        <v>208</v>
      </c>
      <c r="G33" s="125">
        <v>39</v>
      </c>
      <c r="H33" s="126">
        <f t="shared" si="2"/>
        <v>8250</v>
      </c>
      <c r="I33" s="127">
        <f t="shared" si="24"/>
        <v>2031</v>
      </c>
      <c r="J33" s="159"/>
      <c r="K33" s="151"/>
      <c r="L33" s="151"/>
      <c r="M33" s="152"/>
      <c r="N33" s="151"/>
      <c r="O33" s="151"/>
      <c r="P33" s="153"/>
      <c r="Q33" s="133">
        <f t="shared" si="4"/>
        <v>1</v>
      </c>
      <c r="R33" s="134">
        <f t="shared" si="5"/>
        <v>0</v>
      </c>
      <c r="S33" s="135">
        <f t="shared" si="6"/>
        <v>12</v>
      </c>
      <c r="T33" s="136">
        <f t="shared" si="7"/>
        <v>0.14123487788176217</v>
      </c>
      <c r="U33" s="134">
        <f t="shared" si="8"/>
        <v>1</v>
      </c>
      <c r="V33" s="137">
        <f t="shared" si="9"/>
        <v>39</v>
      </c>
      <c r="W33" s="133">
        <f t="shared" si="10"/>
        <v>1</v>
      </c>
      <c r="X33" s="134">
        <f t="shared" si="11"/>
        <v>0</v>
      </c>
      <c r="Y33" s="137">
        <f t="shared" si="12"/>
        <v>0</v>
      </c>
      <c r="Z33" s="133">
        <f t="shared" si="13"/>
        <v>0</v>
      </c>
      <c r="AA33" s="138">
        <f t="shared" si="14"/>
        <v>0</v>
      </c>
      <c r="AB33" s="137">
        <f t="shared" si="15"/>
        <v>1</v>
      </c>
      <c r="AC33" s="104">
        <f t="shared" si="16"/>
        <v>8945</v>
      </c>
      <c r="AD33" s="323">
        <f t="shared" si="20"/>
        <v>8250</v>
      </c>
      <c r="AE33" s="325">
        <f t="shared" si="21"/>
        <v>0</v>
      </c>
      <c r="AF33" s="324">
        <f t="shared" si="22"/>
        <v>0</v>
      </c>
      <c r="AG33" s="104">
        <f t="shared" si="18"/>
        <v>-288.54838709677421</v>
      </c>
    </row>
    <row r="34" spans="1:33" x14ac:dyDescent="0.25">
      <c r="A34" s="120">
        <f t="shared" si="19"/>
        <v>32</v>
      </c>
      <c r="B34" s="121">
        <v>3</v>
      </c>
      <c r="C34" s="122" t="s">
        <v>298</v>
      </c>
      <c r="D34" s="123" t="s">
        <v>278</v>
      </c>
      <c r="E34" s="124">
        <v>1993</v>
      </c>
      <c r="F34" s="146" t="s">
        <v>198</v>
      </c>
      <c r="G34" s="125">
        <v>40</v>
      </c>
      <c r="H34" s="126">
        <f t="shared" si="2"/>
        <v>12890</v>
      </c>
      <c r="I34" s="127">
        <f t="shared" si="24"/>
        <v>2024</v>
      </c>
      <c r="J34" s="159"/>
      <c r="K34" s="168" t="s">
        <v>281</v>
      </c>
      <c r="L34" s="169"/>
      <c r="M34" s="170"/>
      <c r="N34" s="171"/>
      <c r="O34" s="172" t="s">
        <v>282</v>
      </c>
      <c r="P34" s="153"/>
      <c r="Q34" s="133">
        <f t="shared" si="4"/>
        <v>4</v>
      </c>
      <c r="R34" s="134">
        <f t="shared" si="5"/>
        <v>0</v>
      </c>
      <c r="S34" s="135">
        <f t="shared" si="6"/>
        <v>19</v>
      </c>
      <c r="T34" s="136">
        <f t="shared" si="7"/>
        <v>0.34939226204062995</v>
      </c>
      <c r="U34" s="134">
        <f t="shared" si="8"/>
        <v>4</v>
      </c>
      <c r="V34" s="137">
        <f t="shared" si="9"/>
        <v>160</v>
      </c>
      <c r="W34" s="133">
        <f t="shared" si="10"/>
        <v>0</v>
      </c>
      <c r="X34" s="134">
        <f t="shared" si="11"/>
        <v>4</v>
      </c>
      <c r="Y34" s="137">
        <f t="shared" si="12"/>
        <v>0</v>
      </c>
      <c r="Z34" s="133">
        <f t="shared" si="13"/>
        <v>0</v>
      </c>
      <c r="AA34" s="138">
        <f t="shared" si="14"/>
        <v>0</v>
      </c>
      <c r="AB34" s="137">
        <f t="shared" si="15"/>
        <v>4</v>
      </c>
      <c r="AC34" s="104">
        <f t="shared" si="16"/>
        <v>15670</v>
      </c>
      <c r="AD34" s="323">
        <f t="shared" si="20"/>
        <v>0</v>
      </c>
      <c r="AE34" s="325">
        <f t="shared" si="21"/>
        <v>12890</v>
      </c>
      <c r="AF34" s="324">
        <f t="shared" si="22"/>
        <v>0</v>
      </c>
      <c r="AG34" s="104">
        <f t="shared" si="18"/>
        <v>-505.48387096774189</v>
      </c>
    </row>
    <row r="35" spans="1:33" x14ac:dyDescent="0.25">
      <c r="A35" s="120">
        <f t="shared" si="19"/>
        <v>33</v>
      </c>
      <c r="B35" s="121">
        <v>3</v>
      </c>
      <c r="C35" s="122" t="s">
        <v>299</v>
      </c>
      <c r="D35" s="123" t="s">
        <v>300</v>
      </c>
      <c r="E35" s="124">
        <v>2010</v>
      </c>
      <c r="F35" s="146" t="s">
        <v>198</v>
      </c>
      <c r="G35" s="125">
        <v>63</v>
      </c>
      <c r="H35" s="126">
        <f t="shared" ref="H35:H66" si="25">VLOOKUP($D35&amp;$F35,$K$36:$N$152,4,FALSE)</f>
        <v>4990</v>
      </c>
      <c r="I35" s="127">
        <f t="shared" si="24"/>
        <v>2041</v>
      </c>
      <c r="J35" s="159"/>
      <c r="K35" s="173" t="s">
        <v>284</v>
      </c>
      <c r="L35" s="174" t="s">
        <v>184</v>
      </c>
      <c r="M35" s="175" t="s">
        <v>186</v>
      </c>
      <c r="N35" s="176" t="s">
        <v>285</v>
      </c>
      <c r="O35" s="177" t="s">
        <v>286</v>
      </c>
      <c r="P35" s="153"/>
      <c r="Q35" s="133">
        <f t="shared" si="4"/>
        <v>1</v>
      </c>
      <c r="R35" s="134">
        <f t="shared" si="5"/>
        <v>0</v>
      </c>
      <c r="S35" s="135">
        <f t="shared" ref="S35:S66" si="26">IF($E35=0,"-",jaar-$E35)</f>
        <v>2</v>
      </c>
      <c r="T35" s="136">
        <f t="shared" si="7"/>
        <v>1.4237616982424104E-2</v>
      </c>
      <c r="U35" s="134">
        <f t="shared" si="8"/>
        <v>1</v>
      </c>
      <c r="V35" s="137">
        <f t="shared" si="9"/>
        <v>63</v>
      </c>
      <c r="W35" s="133">
        <f t="shared" si="10"/>
        <v>0</v>
      </c>
      <c r="X35" s="134">
        <f t="shared" si="11"/>
        <v>1</v>
      </c>
      <c r="Y35" s="137">
        <f t="shared" si="12"/>
        <v>0</v>
      </c>
      <c r="Z35" s="133">
        <f t="shared" si="13"/>
        <v>0</v>
      </c>
      <c r="AA35" s="138">
        <f t="shared" si="14"/>
        <v>0</v>
      </c>
      <c r="AB35" s="137">
        <f t="shared" si="15"/>
        <v>1</v>
      </c>
      <c r="AC35" s="104">
        <f t="shared" si="16"/>
        <v>5685</v>
      </c>
      <c r="AD35" s="323">
        <f t="shared" si="20"/>
        <v>0</v>
      </c>
      <c r="AE35" s="325">
        <f t="shared" si="21"/>
        <v>4990</v>
      </c>
      <c r="AF35" s="324">
        <f t="shared" si="22"/>
        <v>0</v>
      </c>
      <c r="AG35" s="104">
        <f t="shared" ref="AG35:AG66" si="27">IF(levensduur&lt;&gt;0,(MAX($I35,peiljaar)-(levensduur+$E35+1))/levensduur*$AC35,0)</f>
        <v>-183.38709677419354</v>
      </c>
    </row>
    <row r="36" spans="1:33" x14ac:dyDescent="0.25">
      <c r="A36" s="120">
        <f t="shared" si="19"/>
        <v>34</v>
      </c>
      <c r="B36" s="121" t="s">
        <v>233</v>
      </c>
      <c r="C36" s="122" t="s">
        <v>301</v>
      </c>
      <c r="D36" s="123" t="s">
        <v>219</v>
      </c>
      <c r="E36" s="124">
        <v>2003</v>
      </c>
      <c r="F36" s="122" t="s">
        <v>208</v>
      </c>
      <c r="G36" s="125">
        <v>27</v>
      </c>
      <c r="H36" s="126">
        <f t="shared" si="25"/>
        <v>12700</v>
      </c>
      <c r="I36" s="127">
        <f t="shared" si="24"/>
        <v>2034</v>
      </c>
      <c r="J36" s="159"/>
      <c r="K36" s="178" t="str">
        <f>L36&amp;M36</f>
        <v>8+Empacher</v>
      </c>
      <c r="L36" s="179" t="s">
        <v>271</v>
      </c>
      <c r="M36" s="179" t="s">
        <v>288</v>
      </c>
      <c r="N36" s="180">
        <f>29000*1.19</f>
        <v>34510</v>
      </c>
      <c r="O36" s="177" t="s">
        <v>289</v>
      </c>
      <c r="P36" s="153"/>
      <c r="Q36" s="133">
        <f t="shared" si="4"/>
        <v>2</v>
      </c>
      <c r="R36" s="134">
        <f t="shared" si="5"/>
        <v>0</v>
      </c>
      <c r="S36" s="135">
        <f t="shared" si="26"/>
        <v>9</v>
      </c>
      <c r="T36" s="136">
        <f t="shared" si="7"/>
        <v>0.16306208628167085</v>
      </c>
      <c r="U36" s="134">
        <f t="shared" si="8"/>
        <v>2</v>
      </c>
      <c r="V36" s="137">
        <f t="shared" si="9"/>
        <v>54</v>
      </c>
      <c r="W36" s="133">
        <f t="shared" si="10"/>
        <v>2</v>
      </c>
      <c r="X36" s="134">
        <f t="shared" si="11"/>
        <v>0</v>
      </c>
      <c r="Y36" s="137">
        <f t="shared" si="12"/>
        <v>0</v>
      </c>
      <c r="Z36" s="133">
        <f t="shared" si="13"/>
        <v>2</v>
      </c>
      <c r="AA36" s="138">
        <f t="shared" si="14"/>
        <v>0</v>
      </c>
      <c r="AB36" s="137">
        <f t="shared" si="15"/>
        <v>0</v>
      </c>
      <c r="AC36" s="104">
        <f t="shared" si="16"/>
        <v>14090</v>
      </c>
      <c r="AD36" s="323">
        <f t="shared" si="20"/>
        <v>12700</v>
      </c>
      <c r="AE36" s="325">
        <f t="shared" si="21"/>
        <v>0</v>
      </c>
      <c r="AF36" s="324">
        <f t="shared" si="22"/>
        <v>0</v>
      </c>
      <c r="AG36" s="104">
        <f t="shared" si="27"/>
        <v>-454.51612903225805</v>
      </c>
    </row>
    <row r="37" spans="1:33" x14ac:dyDescent="0.25">
      <c r="A37" s="120">
        <f t="shared" si="19"/>
        <v>35</v>
      </c>
      <c r="B37" s="121" t="s">
        <v>230</v>
      </c>
      <c r="C37" s="122" t="s">
        <v>302</v>
      </c>
      <c r="D37" s="123" t="s">
        <v>213</v>
      </c>
      <c r="E37" s="124">
        <v>2004</v>
      </c>
      <c r="F37" s="122" t="s">
        <v>214</v>
      </c>
      <c r="G37" s="125">
        <v>72</v>
      </c>
      <c r="H37" s="126">
        <f t="shared" si="25"/>
        <v>5775</v>
      </c>
      <c r="I37" s="127">
        <f t="shared" si="24"/>
        <v>2035</v>
      </c>
      <c r="J37" s="159"/>
      <c r="K37" s="181" t="str">
        <f>L37&amp;M37</f>
        <v>8+Filippi</v>
      </c>
      <c r="L37" s="182" t="s">
        <v>271</v>
      </c>
      <c r="M37" s="182" t="s">
        <v>292</v>
      </c>
      <c r="N37" s="183">
        <v>30500</v>
      </c>
      <c r="O37" s="177" t="s">
        <v>293</v>
      </c>
      <c r="P37" s="153"/>
      <c r="Q37" s="133">
        <f t="shared" si="4"/>
        <v>1</v>
      </c>
      <c r="R37" s="134">
        <f t="shared" si="5"/>
        <v>0</v>
      </c>
      <c r="S37" s="135">
        <f t="shared" si="26"/>
        <v>8</v>
      </c>
      <c r="T37" s="136">
        <f t="shared" si="7"/>
        <v>6.5909609678155678E-2</v>
      </c>
      <c r="U37" s="134">
        <f t="shared" si="8"/>
        <v>1</v>
      </c>
      <c r="V37" s="137">
        <f t="shared" si="9"/>
        <v>72</v>
      </c>
      <c r="W37" s="133">
        <f t="shared" si="10"/>
        <v>1</v>
      </c>
      <c r="X37" s="134">
        <f t="shared" si="11"/>
        <v>0</v>
      </c>
      <c r="Y37" s="137">
        <f t="shared" si="12"/>
        <v>0</v>
      </c>
      <c r="Z37" s="133">
        <f t="shared" si="13"/>
        <v>0</v>
      </c>
      <c r="AA37" s="138">
        <f t="shared" si="14"/>
        <v>0</v>
      </c>
      <c r="AB37" s="137">
        <f t="shared" si="15"/>
        <v>1</v>
      </c>
      <c r="AC37" s="104">
        <f t="shared" si="16"/>
        <v>6470</v>
      </c>
      <c r="AD37" s="323">
        <f t="shared" si="20"/>
        <v>5775</v>
      </c>
      <c r="AE37" s="325">
        <f t="shared" si="21"/>
        <v>0</v>
      </c>
      <c r="AF37" s="324">
        <f t="shared" si="22"/>
        <v>0</v>
      </c>
      <c r="AG37" s="104">
        <f t="shared" si="27"/>
        <v>-208.70967741935485</v>
      </c>
    </row>
    <row r="38" spans="1:33" x14ac:dyDescent="0.25">
      <c r="A38" s="120">
        <f t="shared" si="19"/>
        <v>36</v>
      </c>
      <c r="B38" s="121">
        <v>3</v>
      </c>
      <c r="C38" s="122" t="s">
        <v>303</v>
      </c>
      <c r="D38" s="123" t="s">
        <v>223</v>
      </c>
      <c r="E38" s="124">
        <v>1984</v>
      </c>
      <c r="F38" s="146" t="s">
        <v>198</v>
      </c>
      <c r="G38" s="125">
        <v>22</v>
      </c>
      <c r="H38" s="126">
        <f t="shared" si="25"/>
        <v>11990</v>
      </c>
      <c r="I38" s="127">
        <f t="shared" si="24"/>
        <v>2015</v>
      </c>
      <c r="J38" s="159"/>
      <c r="K38" s="181" t="str">
        <f t="shared" ref="K38:K101" si="28">L38&amp;M38</f>
        <v>8+High-end</v>
      </c>
      <c r="L38" s="182" t="s">
        <v>271</v>
      </c>
      <c r="M38" s="146" t="s">
        <v>208</v>
      </c>
      <c r="N38" s="183">
        <f>N37</f>
        <v>30500</v>
      </c>
      <c r="O38" s="177" t="s">
        <v>295</v>
      </c>
      <c r="P38" s="153"/>
      <c r="Q38" s="133">
        <f t="shared" si="4"/>
        <v>0</v>
      </c>
      <c r="R38" s="134">
        <f t="shared" si="5"/>
        <v>4</v>
      </c>
      <c r="S38" s="135">
        <f t="shared" si="26"/>
        <v>28</v>
      </c>
      <c r="T38" s="136">
        <f t="shared" si="7"/>
        <v>0.47894316366126449</v>
      </c>
      <c r="U38" s="134">
        <f t="shared" si="8"/>
        <v>4</v>
      </c>
      <c r="V38" s="137">
        <f t="shared" si="9"/>
        <v>88</v>
      </c>
      <c r="W38" s="133">
        <f t="shared" si="10"/>
        <v>0</v>
      </c>
      <c r="X38" s="134">
        <f t="shared" si="11"/>
        <v>4</v>
      </c>
      <c r="Y38" s="137">
        <f t="shared" si="12"/>
        <v>0</v>
      </c>
      <c r="Z38" s="133">
        <f t="shared" si="13"/>
        <v>0</v>
      </c>
      <c r="AA38" s="138">
        <f t="shared" si="14"/>
        <v>0</v>
      </c>
      <c r="AB38" s="137">
        <f t="shared" si="15"/>
        <v>4</v>
      </c>
      <c r="AC38" s="104">
        <f t="shared" si="16"/>
        <v>13850</v>
      </c>
      <c r="AD38" s="323">
        <f t="shared" si="20"/>
        <v>0</v>
      </c>
      <c r="AE38" s="325">
        <f t="shared" si="21"/>
        <v>11990</v>
      </c>
      <c r="AF38" s="324">
        <f t="shared" si="22"/>
        <v>0</v>
      </c>
      <c r="AG38" s="104">
        <f t="shared" si="27"/>
        <v>-446.77419354838707</v>
      </c>
    </row>
    <row r="39" spans="1:33" x14ac:dyDescent="0.25">
      <c r="A39" s="120">
        <f t="shared" si="19"/>
        <v>37</v>
      </c>
      <c r="B39" s="121" t="s">
        <v>205</v>
      </c>
      <c r="C39" s="122" t="s">
        <v>305</v>
      </c>
      <c r="D39" s="123" t="s">
        <v>219</v>
      </c>
      <c r="E39" s="124">
        <v>2010</v>
      </c>
      <c r="F39" s="122" t="s">
        <v>214</v>
      </c>
      <c r="G39" s="125">
        <v>80</v>
      </c>
      <c r="H39" s="126">
        <f t="shared" si="25"/>
        <v>8890</v>
      </c>
      <c r="I39" s="127">
        <f t="shared" ref="I39:I48" si="29">IF($E39&lt;&gt;0,$E39+levensduur,0)</f>
        <v>2041</v>
      </c>
      <c r="J39" s="159"/>
      <c r="K39" s="181" t="str">
        <f t="shared" si="28"/>
        <v>8+Low-end</v>
      </c>
      <c r="L39" s="182" t="s">
        <v>271</v>
      </c>
      <c r="M39" s="146" t="s">
        <v>214</v>
      </c>
      <c r="N39" s="180">
        <f>N37*Reductie</f>
        <v>21350</v>
      </c>
      <c r="O39" s="184">
        <v>0.7</v>
      </c>
      <c r="P39" s="153"/>
      <c r="Q39" s="133">
        <f t="shared" si="4"/>
        <v>2</v>
      </c>
      <c r="R39" s="134">
        <f t="shared" si="5"/>
        <v>0</v>
      </c>
      <c r="S39" s="135">
        <f t="shared" si="26"/>
        <v>2</v>
      </c>
      <c r="T39" s="136">
        <f t="shared" si="7"/>
        <v>2.5365213421593244E-2</v>
      </c>
      <c r="U39" s="134">
        <f t="shared" si="8"/>
        <v>2</v>
      </c>
      <c r="V39" s="137">
        <f t="shared" si="9"/>
        <v>160</v>
      </c>
      <c r="W39" s="133">
        <f t="shared" si="10"/>
        <v>2</v>
      </c>
      <c r="X39" s="134">
        <f t="shared" si="11"/>
        <v>0</v>
      </c>
      <c r="Y39" s="137">
        <f t="shared" si="12"/>
        <v>0</v>
      </c>
      <c r="Z39" s="133">
        <f t="shared" si="13"/>
        <v>0</v>
      </c>
      <c r="AA39" s="138">
        <f t="shared" si="14"/>
        <v>2</v>
      </c>
      <c r="AB39" s="137">
        <f t="shared" si="15"/>
        <v>0</v>
      </c>
      <c r="AC39" s="104">
        <f t="shared" si="16"/>
        <v>10280</v>
      </c>
      <c r="AD39" s="323">
        <f t="shared" si="20"/>
        <v>8890</v>
      </c>
      <c r="AE39" s="325">
        <f t="shared" si="21"/>
        <v>0</v>
      </c>
      <c r="AF39" s="324">
        <f t="shared" si="22"/>
        <v>0</v>
      </c>
      <c r="AG39" s="104">
        <f t="shared" si="27"/>
        <v>-331.61290322580646</v>
      </c>
    </row>
    <row r="40" spans="1:33" x14ac:dyDescent="0.25">
      <c r="A40" s="120">
        <f t="shared" si="19"/>
        <v>38</v>
      </c>
      <c r="B40" s="121">
        <v>3</v>
      </c>
      <c r="C40" s="122" t="s">
        <v>306</v>
      </c>
      <c r="D40" s="123" t="s">
        <v>300</v>
      </c>
      <c r="E40" s="124">
        <v>1996</v>
      </c>
      <c r="F40" s="146" t="s">
        <v>198</v>
      </c>
      <c r="G40" s="125">
        <v>31</v>
      </c>
      <c r="H40" s="126">
        <f t="shared" si="25"/>
        <v>4990</v>
      </c>
      <c r="I40" s="127">
        <f t="shared" si="29"/>
        <v>2027</v>
      </c>
      <c r="J40" s="159"/>
      <c r="K40" s="181" t="str">
        <f t="shared" si="28"/>
        <v>4+Empacher</v>
      </c>
      <c r="L40" s="182" t="s">
        <v>207</v>
      </c>
      <c r="M40" s="179" t="s">
        <v>288</v>
      </c>
      <c r="N40" s="180">
        <f>17115*1.19</f>
        <v>20366.849999999999</v>
      </c>
      <c r="O40" s="185"/>
      <c r="P40" s="153"/>
      <c r="Q40" s="133">
        <f t="shared" si="4"/>
        <v>1</v>
      </c>
      <c r="R40" s="134">
        <f t="shared" si="5"/>
        <v>0</v>
      </c>
      <c r="S40" s="135">
        <f t="shared" si="26"/>
        <v>16</v>
      </c>
      <c r="T40" s="136">
        <f t="shared" si="7"/>
        <v>0.11390093585939283</v>
      </c>
      <c r="U40" s="134">
        <f t="shared" si="8"/>
        <v>1</v>
      </c>
      <c r="V40" s="137">
        <f t="shared" si="9"/>
        <v>31</v>
      </c>
      <c r="W40" s="133">
        <f t="shared" si="10"/>
        <v>0</v>
      </c>
      <c r="X40" s="134">
        <f t="shared" si="11"/>
        <v>1</v>
      </c>
      <c r="Y40" s="137">
        <f t="shared" si="12"/>
        <v>0</v>
      </c>
      <c r="Z40" s="133">
        <f t="shared" si="13"/>
        <v>0</v>
      </c>
      <c r="AA40" s="138">
        <f t="shared" si="14"/>
        <v>0</v>
      </c>
      <c r="AB40" s="137">
        <f t="shared" si="15"/>
        <v>1</v>
      </c>
      <c r="AC40" s="104">
        <f t="shared" si="16"/>
        <v>5685</v>
      </c>
      <c r="AD40" s="323">
        <f t="shared" si="20"/>
        <v>0</v>
      </c>
      <c r="AE40" s="325">
        <f t="shared" si="21"/>
        <v>4990</v>
      </c>
      <c r="AF40" s="324">
        <f t="shared" si="22"/>
        <v>0</v>
      </c>
      <c r="AG40" s="104">
        <f t="shared" si="27"/>
        <v>-183.38709677419354</v>
      </c>
    </row>
    <row r="41" spans="1:33" x14ac:dyDescent="0.25">
      <c r="A41" s="120">
        <f t="shared" si="19"/>
        <v>39</v>
      </c>
      <c r="B41" s="121" t="s">
        <v>252</v>
      </c>
      <c r="C41" s="122" t="s">
        <v>307</v>
      </c>
      <c r="D41" s="123" t="s">
        <v>219</v>
      </c>
      <c r="E41" s="124">
        <v>2010</v>
      </c>
      <c r="F41" s="122" t="s">
        <v>214</v>
      </c>
      <c r="G41" s="125">
        <v>183</v>
      </c>
      <c r="H41" s="126">
        <f t="shared" si="25"/>
        <v>8890</v>
      </c>
      <c r="I41" s="127">
        <f t="shared" si="29"/>
        <v>2041</v>
      </c>
      <c r="J41" s="159"/>
      <c r="K41" s="181" t="str">
        <f t="shared" si="28"/>
        <v>4+Filippi</v>
      </c>
      <c r="L41" s="182" t="s">
        <v>207</v>
      </c>
      <c r="M41" s="182" t="s">
        <v>292</v>
      </c>
      <c r="N41" s="180">
        <v>17900</v>
      </c>
      <c r="O41" s="185"/>
      <c r="P41" s="153"/>
      <c r="Q41" s="133">
        <f t="shared" si="4"/>
        <v>2</v>
      </c>
      <c r="R41" s="134">
        <f t="shared" si="5"/>
        <v>0</v>
      </c>
      <c r="S41" s="135">
        <f t="shared" si="26"/>
        <v>2</v>
      </c>
      <c r="T41" s="136">
        <f t="shared" si="7"/>
        <v>2.5365213421593244E-2</v>
      </c>
      <c r="U41" s="134">
        <f t="shared" si="8"/>
        <v>2</v>
      </c>
      <c r="V41" s="137">
        <f t="shared" si="9"/>
        <v>366</v>
      </c>
      <c r="W41" s="133">
        <f t="shared" si="10"/>
        <v>2</v>
      </c>
      <c r="X41" s="134">
        <f t="shared" si="11"/>
        <v>0</v>
      </c>
      <c r="Y41" s="137">
        <f t="shared" si="12"/>
        <v>0</v>
      </c>
      <c r="Z41" s="133">
        <f t="shared" si="13"/>
        <v>0</v>
      </c>
      <c r="AA41" s="138">
        <f t="shared" si="14"/>
        <v>2</v>
      </c>
      <c r="AB41" s="137">
        <f t="shared" si="15"/>
        <v>0</v>
      </c>
      <c r="AC41" s="104">
        <f t="shared" si="16"/>
        <v>10280</v>
      </c>
      <c r="AD41" s="323">
        <f t="shared" si="20"/>
        <v>8890</v>
      </c>
      <c r="AE41" s="325">
        <f t="shared" si="21"/>
        <v>0</v>
      </c>
      <c r="AF41" s="324">
        <f t="shared" si="22"/>
        <v>0</v>
      </c>
      <c r="AG41" s="104">
        <f t="shared" si="27"/>
        <v>-331.61290322580646</v>
      </c>
    </row>
    <row r="42" spans="1:33" x14ac:dyDescent="0.25">
      <c r="A42" s="120">
        <f t="shared" si="19"/>
        <v>40</v>
      </c>
      <c r="B42" s="121">
        <v>2</v>
      </c>
      <c r="C42" s="122" t="s">
        <v>308</v>
      </c>
      <c r="D42" s="123" t="s">
        <v>291</v>
      </c>
      <c r="E42" s="124">
        <v>2003</v>
      </c>
      <c r="F42" s="146" t="s">
        <v>198</v>
      </c>
      <c r="G42" s="125">
        <v>148</v>
      </c>
      <c r="H42" s="126">
        <f t="shared" si="25"/>
        <v>9745</v>
      </c>
      <c r="I42" s="127">
        <f t="shared" si="29"/>
        <v>2034</v>
      </c>
      <c r="J42" s="159"/>
      <c r="K42" s="181" t="str">
        <f t="shared" si="28"/>
        <v>4+High-end</v>
      </c>
      <c r="L42" s="182" t="s">
        <v>207</v>
      </c>
      <c r="M42" s="146" t="s">
        <v>208</v>
      </c>
      <c r="N42" s="180">
        <f>N41</f>
        <v>17900</v>
      </c>
      <c r="O42" s="185"/>
      <c r="P42" s="153"/>
      <c r="Q42" s="133">
        <f t="shared" si="4"/>
        <v>2</v>
      </c>
      <c r="R42" s="134">
        <f t="shared" si="5"/>
        <v>0</v>
      </c>
      <c r="S42" s="135">
        <f t="shared" si="26"/>
        <v>9</v>
      </c>
      <c r="T42" s="136">
        <f t="shared" si="7"/>
        <v>0.12512126226888837</v>
      </c>
      <c r="U42" s="134">
        <f t="shared" si="8"/>
        <v>2</v>
      </c>
      <c r="V42" s="137">
        <f t="shared" si="9"/>
        <v>296</v>
      </c>
      <c r="W42" s="133">
        <f t="shared" si="10"/>
        <v>0</v>
      </c>
      <c r="X42" s="134">
        <f t="shared" si="11"/>
        <v>2</v>
      </c>
      <c r="Y42" s="137">
        <f t="shared" si="12"/>
        <v>0</v>
      </c>
      <c r="Z42" s="133">
        <f t="shared" si="13"/>
        <v>0</v>
      </c>
      <c r="AA42" s="138">
        <f t="shared" si="14"/>
        <v>2</v>
      </c>
      <c r="AB42" s="137">
        <f t="shared" si="15"/>
        <v>0</v>
      </c>
      <c r="AC42" s="104">
        <f t="shared" si="16"/>
        <v>11135</v>
      </c>
      <c r="AD42" s="323">
        <f t="shared" si="20"/>
        <v>0</v>
      </c>
      <c r="AE42" s="325">
        <f t="shared" si="21"/>
        <v>9745</v>
      </c>
      <c r="AF42" s="324">
        <f t="shared" si="22"/>
        <v>0</v>
      </c>
      <c r="AG42" s="104">
        <f t="shared" si="27"/>
        <v>-359.19354838709677</v>
      </c>
    </row>
    <row r="43" spans="1:33" x14ac:dyDescent="0.25">
      <c r="A43" s="120">
        <f t="shared" si="19"/>
        <v>41</v>
      </c>
      <c r="B43" s="121">
        <v>3</v>
      </c>
      <c r="C43" s="122" t="s">
        <v>309</v>
      </c>
      <c r="D43" s="123" t="s">
        <v>310</v>
      </c>
      <c r="E43" s="124">
        <v>2000</v>
      </c>
      <c r="F43" s="146" t="s">
        <v>198</v>
      </c>
      <c r="G43" s="125">
        <v>151</v>
      </c>
      <c r="H43" s="126">
        <f t="shared" si="25"/>
        <v>7550</v>
      </c>
      <c r="I43" s="127">
        <f t="shared" si="29"/>
        <v>2031</v>
      </c>
      <c r="J43" s="159"/>
      <c r="K43" s="181" t="str">
        <f t="shared" si="28"/>
        <v>4+Low-end</v>
      </c>
      <c r="L43" s="182" t="s">
        <v>207</v>
      </c>
      <c r="M43" s="146" t="s">
        <v>214</v>
      </c>
      <c r="N43" s="180">
        <f>N41*Reductie</f>
        <v>12530</v>
      </c>
      <c r="O43" s="185"/>
      <c r="P43" s="153"/>
      <c r="Q43" s="133">
        <f t="shared" si="4"/>
        <v>2</v>
      </c>
      <c r="R43" s="134">
        <f t="shared" si="5"/>
        <v>0</v>
      </c>
      <c r="S43" s="135">
        <f t="shared" si="26"/>
        <v>12</v>
      </c>
      <c r="T43" s="136">
        <f t="shared" si="7"/>
        <v>0.12925131248573385</v>
      </c>
      <c r="U43" s="134">
        <f t="shared" si="8"/>
        <v>2</v>
      </c>
      <c r="V43" s="137">
        <f t="shared" si="9"/>
        <v>302</v>
      </c>
      <c r="W43" s="133">
        <f t="shared" si="10"/>
        <v>0</v>
      </c>
      <c r="X43" s="134">
        <f t="shared" si="11"/>
        <v>2</v>
      </c>
      <c r="Y43" s="137">
        <f t="shared" si="12"/>
        <v>0</v>
      </c>
      <c r="Z43" s="133">
        <f t="shared" si="13"/>
        <v>0</v>
      </c>
      <c r="AA43" s="138">
        <f t="shared" si="14"/>
        <v>0</v>
      </c>
      <c r="AB43" s="137">
        <f t="shared" si="15"/>
        <v>2</v>
      </c>
      <c r="AC43" s="104">
        <f t="shared" si="16"/>
        <v>8940</v>
      </c>
      <c r="AD43" s="323">
        <f t="shared" si="20"/>
        <v>0</v>
      </c>
      <c r="AE43" s="325">
        <f t="shared" si="21"/>
        <v>7550</v>
      </c>
      <c r="AF43" s="324">
        <f t="shared" si="22"/>
        <v>0</v>
      </c>
      <c r="AG43" s="104">
        <f t="shared" si="27"/>
        <v>-288.38709677419354</v>
      </c>
    </row>
    <row r="44" spans="1:33" x14ac:dyDescent="0.25">
      <c r="A44" s="120">
        <f t="shared" si="19"/>
        <v>42</v>
      </c>
      <c r="B44" s="121">
        <v>3</v>
      </c>
      <c r="C44" s="122" t="s">
        <v>311</v>
      </c>
      <c r="D44" s="123" t="s">
        <v>310</v>
      </c>
      <c r="E44" s="124">
        <v>1994</v>
      </c>
      <c r="F44" s="146" t="s">
        <v>198</v>
      </c>
      <c r="G44" s="125">
        <v>32</v>
      </c>
      <c r="H44" s="126">
        <f t="shared" si="25"/>
        <v>7550</v>
      </c>
      <c r="I44" s="127">
        <f t="shared" si="29"/>
        <v>2025</v>
      </c>
      <c r="J44" s="159"/>
      <c r="K44" s="181" t="str">
        <f t="shared" si="28"/>
        <v>4-Empacher</v>
      </c>
      <c r="L44" s="182" t="s">
        <v>304</v>
      </c>
      <c r="M44" s="179" t="s">
        <v>288</v>
      </c>
      <c r="N44" s="180">
        <f>16715*1.19</f>
        <v>19890.849999999999</v>
      </c>
      <c r="O44" s="185"/>
      <c r="P44" s="153"/>
      <c r="Q44" s="133">
        <f t="shared" si="4"/>
        <v>2</v>
      </c>
      <c r="R44" s="134">
        <f t="shared" si="5"/>
        <v>0</v>
      </c>
      <c r="S44" s="135">
        <f t="shared" si="26"/>
        <v>18</v>
      </c>
      <c r="T44" s="136">
        <f t="shared" si="7"/>
        <v>0.19387696872860077</v>
      </c>
      <c r="U44" s="134">
        <f t="shared" si="8"/>
        <v>2</v>
      </c>
      <c r="V44" s="137">
        <f t="shared" si="9"/>
        <v>64</v>
      </c>
      <c r="W44" s="133">
        <f t="shared" si="10"/>
        <v>0</v>
      </c>
      <c r="X44" s="134">
        <f t="shared" si="11"/>
        <v>2</v>
      </c>
      <c r="Y44" s="137">
        <f t="shared" si="12"/>
        <v>0</v>
      </c>
      <c r="Z44" s="133">
        <f t="shared" si="13"/>
        <v>0</v>
      </c>
      <c r="AA44" s="138">
        <f t="shared" si="14"/>
        <v>0</v>
      </c>
      <c r="AB44" s="137">
        <f t="shared" si="15"/>
        <v>2</v>
      </c>
      <c r="AC44" s="104">
        <f t="shared" si="16"/>
        <v>8940</v>
      </c>
      <c r="AD44" s="323">
        <f t="shared" si="20"/>
        <v>0</v>
      </c>
      <c r="AE44" s="325">
        <f t="shared" si="21"/>
        <v>7550</v>
      </c>
      <c r="AF44" s="324">
        <f t="shared" si="22"/>
        <v>0</v>
      </c>
      <c r="AG44" s="104">
        <f t="shared" si="27"/>
        <v>-288.38709677419354</v>
      </c>
    </row>
    <row r="45" spans="1:33" x14ac:dyDescent="0.25">
      <c r="A45" s="120">
        <f t="shared" si="19"/>
        <v>43</v>
      </c>
      <c r="B45" s="121" t="s">
        <v>205</v>
      </c>
      <c r="C45" s="122" t="s">
        <v>312</v>
      </c>
      <c r="D45" s="123" t="s">
        <v>219</v>
      </c>
      <c r="E45" s="124">
        <v>1987</v>
      </c>
      <c r="F45" s="122" t="s">
        <v>208</v>
      </c>
      <c r="G45" s="125">
        <v>103</v>
      </c>
      <c r="H45" s="126">
        <f t="shared" si="25"/>
        <v>12700</v>
      </c>
      <c r="I45" s="127">
        <f t="shared" si="29"/>
        <v>2018</v>
      </c>
      <c r="J45" s="159"/>
      <c r="K45" s="181" t="str">
        <f t="shared" si="28"/>
        <v>4-Filippi</v>
      </c>
      <c r="L45" s="182" t="s">
        <v>304</v>
      </c>
      <c r="M45" s="182" t="s">
        <v>292</v>
      </c>
      <c r="N45" s="183">
        <v>17600</v>
      </c>
      <c r="O45" s="185"/>
      <c r="P45" s="153"/>
      <c r="Q45" s="133">
        <f t="shared" si="4"/>
        <v>2</v>
      </c>
      <c r="R45" s="134">
        <f t="shared" si="5"/>
        <v>0</v>
      </c>
      <c r="S45" s="135">
        <f t="shared" si="26"/>
        <v>25</v>
      </c>
      <c r="T45" s="136">
        <f t="shared" si="7"/>
        <v>0.45295023967130793</v>
      </c>
      <c r="U45" s="134">
        <f t="shared" si="8"/>
        <v>2</v>
      </c>
      <c r="V45" s="137">
        <f t="shared" si="9"/>
        <v>206</v>
      </c>
      <c r="W45" s="133">
        <f t="shared" si="10"/>
        <v>2</v>
      </c>
      <c r="X45" s="134">
        <f t="shared" si="11"/>
        <v>0</v>
      </c>
      <c r="Y45" s="137">
        <f t="shared" si="12"/>
        <v>0</v>
      </c>
      <c r="Z45" s="133">
        <f t="shared" si="13"/>
        <v>0</v>
      </c>
      <c r="AA45" s="138">
        <f t="shared" si="14"/>
        <v>2</v>
      </c>
      <c r="AB45" s="137">
        <f t="shared" si="15"/>
        <v>0</v>
      </c>
      <c r="AC45" s="104">
        <f t="shared" si="16"/>
        <v>14090</v>
      </c>
      <c r="AD45" s="323">
        <f t="shared" si="20"/>
        <v>12700</v>
      </c>
      <c r="AE45" s="325">
        <f t="shared" si="21"/>
        <v>0</v>
      </c>
      <c r="AF45" s="324">
        <f t="shared" si="22"/>
        <v>0</v>
      </c>
      <c r="AG45" s="104">
        <f t="shared" si="27"/>
        <v>-454.51612903225805</v>
      </c>
    </row>
    <row r="46" spans="1:33" x14ac:dyDescent="0.25">
      <c r="A46" s="120">
        <f t="shared" si="19"/>
        <v>44</v>
      </c>
      <c r="B46" s="121">
        <v>3</v>
      </c>
      <c r="C46" s="122" t="s">
        <v>313</v>
      </c>
      <c r="D46" s="123" t="s">
        <v>300</v>
      </c>
      <c r="E46" s="124">
        <v>1992</v>
      </c>
      <c r="F46" s="146" t="s">
        <v>198</v>
      </c>
      <c r="G46" s="125">
        <v>12</v>
      </c>
      <c r="H46" s="126">
        <f t="shared" si="25"/>
        <v>4990</v>
      </c>
      <c r="I46" s="127">
        <f t="shared" si="29"/>
        <v>2023</v>
      </c>
      <c r="J46" s="159"/>
      <c r="K46" s="181" t="str">
        <f t="shared" si="28"/>
        <v>4-High-end</v>
      </c>
      <c r="L46" s="182" t="s">
        <v>304</v>
      </c>
      <c r="M46" s="146" t="s">
        <v>208</v>
      </c>
      <c r="N46" s="183">
        <f>N45</f>
        <v>17600</v>
      </c>
      <c r="O46" s="185"/>
      <c r="P46" s="153"/>
      <c r="Q46" s="133">
        <f t="shared" si="4"/>
        <v>1</v>
      </c>
      <c r="R46" s="134">
        <f t="shared" si="5"/>
        <v>0</v>
      </c>
      <c r="S46" s="135">
        <f t="shared" si="26"/>
        <v>20</v>
      </c>
      <c r="T46" s="136">
        <f t="shared" si="7"/>
        <v>0.14237616982424103</v>
      </c>
      <c r="U46" s="134">
        <f t="shared" si="8"/>
        <v>1</v>
      </c>
      <c r="V46" s="137">
        <f t="shared" si="9"/>
        <v>12</v>
      </c>
      <c r="W46" s="133">
        <f t="shared" si="10"/>
        <v>0</v>
      </c>
      <c r="X46" s="134">
        <f t="shared" si="11"/>
        <v>1</v>
      </c>
      <c r="Y46" s="137">
        <f t="shared" si="12"/>
        <v>0</v>
      </c>
      <c r="Z46" s="133">
        <f t="shared" si="13"/>
        <v>0</v>
      </c>
      <c r="AA46" s="138">
        <f t="shared" si="14"/>
        <v>0</v>
      </c>
      <c r="AB46" s="137">
        <f t="shared" si="15"/>
        <v>1</v>
      </c>
      <c r="AC46" s="104">
        <f t="shared" si="16"/>
        <v>5685</v>
      </c>
      <c r="AD46" s="323">
        <f t="shared" si="20"/>
        <v>0</v>
      </c>
      <c r="AE46" s="325">
        <f t="shared" si="21"/>
        <v>4990</v>
      </c>
      <c r="AF46" s="324">
        <f t="shared" si="22"/>
        <v>0</v>
      </c>
      <c r="AG46" s="104">
        <f t="shared" si="27"/>
        <v>-183.38709677419354</v>
      </c>
    </row>
    <row r="47" spans="1:33" x14ac:dyDescent="0.25">
      <c r="A47" s="120">
        <f t="shared" si="19"/>
        <v>45</v>
      </c>
      <c r="B47" s="121" t="s">
        <v>230</v>
      </c>
      <c r="C47" s="122" t="s">
        <v>315</v>
      </c>
      <c r="D47" s="123" t="s">
        <v>213</v>
      </c>
      <c r="E47" s="124">
        <v>2004</v>
      </c>
      <c r="F47" s="122" t="s">
        <v>214</v>
      </c>
      <c r="G47" s="125">
        <v>91</v>
      </c>
      <c r="H47" s="126">
        <f t="shared" si="25"/>
        <v>5775</v>
      </c>
      <c r="I47" s="127">
        <f t="shared" si="29"/>
        <v>2035</v>
      </c>
      <c r="J47" s="159"/>
      <c r="K47" s="181" t="str">
        <f t="shared" si="28"/>
        <v>4-Low-end</v>
      </c>
      <c r="L47" s="182" t="s">
        <v>304</v>
      </c>
      <c r="M47" s="146" t="s">
        <v>214</v>
      </c>
      <c r="N47" s="180">
        <f>N45*Reductie</f>
        <v>12320</v>
      </c>
      <c r="O47" s="185"/>
      <c r="P47" s="153"/>
      <c r="Q47" s="133">
        <f t="shared" si="4"/>
        <v>1</v>
      </c>
      <c r="R47" s="134">
        <f t="shared" si="5"/>
        <v>0</v>
      </c>
      <c r="S47" s="135">
        <f t="shared" si="26"/>
        <v>8</v>
      </c>
      <c r="T47" s="136">
        <f t="shared" si="7"/>
        <v>6.5909609678155678E-2</v>
      </c>
      <c r="U47" s="134">
        <f t="shared" si="8"/>
        <v>1</v>
      </c>
      <c r="V47" s="137">
        <f t="shared" si="9"/>
        <v>91</v>
      </c>
      <c r="W47" s="133">
        <f t="shared" si="10"/>
        <v>1</v>
      </c>
      <c r="X47" s="134">
        <f t="shared" si="11"/>
        <v>0</v>
      </c>
      <c r="Y47" s="137">
        <f t="shared" si="12"/>
        <v>0</v>
      </c>
      <c r="Z47" s="133">
        <f t="shared" si="13"/>
        <v>0</v>
      </c>
      <c r="AA47" s="138">
        <f t="shared" si="14"/>
        <v>0</v>
      </c>
      <c r="AB47" s="137">
        <f t="shared" si="15"/>
        <v>1</v>
      </c>
      <c r="AC47" s="104">
        <f t="shared" si="16"/>
        <v>6470</v>
      </c>
      <c r="AD47" s="323">
        <f t="shared" si="20"/>
        <v>5775</v>
      </c>
      <c r="AE47" s="325">
        <f t="shared" si="21"/>
        <v>0</v>
      </c>
      <c r="AF47" s="324">
        <f t="shared" si="22"/>
        <v>0</v>
      </c>
      <c r="AG47" s="104">
        <f t="shared" si="27"/>
        <v>-208.70967741935485</v>
      </c>
    </row>
    <row r="48" spans="1:33" x14ac:dyDescent="0.25">
      <c r="A48" s="120">
        <f t="shared" si="19"/>
        <v>46</v>
      </c>
      <c r="B48" s="121" t="s">
        <v>230</v>
      </c>
      <c r="C48" s="122" t="s">
        <v>316</v>
      </c>
      <c r="D48" s="123" t="s">
        <v>219</v>
      </c>
      <c r="E48" s="124">
        <v>1997</v>
      </c>
      <c r="F48" s="122" t="s">
        <v>214</v>
      </c>
      <c r="G48" s="125">
        <v>22</v>
      </c>
      <c r="H48" s="126">
        <f t="shared" si="25"/>
        <v>8890</v>
      </c>
      <c r="I48" s="127">
        <f t="shared" si="29"/>
        <v>2028</v>
      </c>
      <c r="J48" s="159"/>
      <c r="K48" s="181" t="str">
        <f t="shared" si="28"/>
        <v>4xEmpacher</v>
      </c>
      <c r="L48" s="182" t="s">
        <v>410</v>
      </c>
      <c r="M48" s="179" t="s">
        <v>288</v>
      </c>
      <c r="N48" s="180">
        <f>17425*1.19</f>
        <v>20735.75</v>
      </c>
      <c r="O48" s="185"/>
      <c r="P48" s="153"/>
      <c r="Q48" s="133">
        <f t="shared" si="4"/>
        <v>2</v>
      </c>
      <c r="R48" s="134">
        <f t="shared" si="5"/>
        <v>0</v>
      </c>
      <c r="S48" s="135">
        <f t="shared" si="26"/>
        <v>15</v>
      </c>
      <c r="T48" s="136">
        <f t="shared" si="7"/>
        <v>0.19023910066194932</v>
      </c>
      <c r="U48" s="134">
        <f t="shared" si="8"/>
        <v>2</v>
      </c>
      <c r="V48" s="137">
        <f t="shared" si="9"/>
        <v>44</v>
      </c>
      <c r="W48" s="133">
        <f t="shared" si="10"/>
        <v>2</v>
      </c>
      <c r="X48" s="134">
        <f t="shared" si="11"/>
        <v>0</v>
      </c>
      <c r="Y48" s="137">
        <f t="shared" si="12"/>
        <v>0</v>
      </c>
      <c r="Z48" s="133">
        <f t="shared" si="13"/>
        <v>0</v>
      </c>
      <c r="AA48" s="138">
        <f t="shared" si="14"/>
        <v>0</v>
      </c>
      <c r="AB48" s="137">
        <f t="shared" si="15"/>
        <v>2</v>
      </c>
      <c r="AC48" s="104">
        <f t="shared" si="16"/>
        <v>10280</v>
      </c>
      <c r="AD48" s="323">
        <f t="shared" si="20"/>
        <v>8890</v>
      </c>
      <c r="AE48" s="325">
        <f t="shared" si="21"/>
        <v>0</v>
      </c>
      <c r="AF48" s="324">
        <f t="shared" si="22"/>
        <v>0</v>
      </c>
      <c r="AG48" s="104">
        <f t="shared" si="27"/>
        <v>-331.61290322580646</v>
      </c>
    </row>
    <row r="49" spans="1:33" x14ac:dyDescent="0.25">
      <c r="A49" s="120">
        <f t="shared" si="19"/>
        <v>47</v>
      </c>
      <c r="B49" s="121" t="s">
        <v>230</v>
      </c>
      <c r="C49" s="122" t="s">
        <v>317</v>
      </c>
      <c r="D49" s="123" t="s">
        <v>213</v>
      </c>
      <c r="E49" s="124">
        <v>1996</v>
      </c>
      <c r="F49" s="122" t="s">
        <v>214</v>
      </c>
      <c r="G49" s="125">
        <v>65</v>
      </c>
      <c r="H49" s="126">
        <f t="shared" si="25"/>
        <v>5775</v>
      </c>
      <c r="I49" s="127">
        <f>IF($E49&lt;&gt;0,$E49+levensduur,0)</f>
        <v>2027</v>
      </c>
      <c r="J49" s="159"/>
      <c r="K49" s="181" t="str">
        <f t="shared" si="28"/>
        <v>4xFilippi</v>
      </c>
      <c r="L49" s="182" t="s">
        <v>410</v>
      </c>
      <c r="M49" s="182" t="s">
        <v>292</v>
      </c>
      <c r="N49" s="183">
        <v>19450</v>
      </c>
      <c r="O49" s="185"/>
      <c r="P49" s="153"/>
      <c r="Q49" s="133">
        <f t="shared" si="4"/>
        <v>1</v>
      </c>
      <c r="R49" s="134">
        <f t="shared" si="5"/>
        <v>0</v>
      </c>
      <c r="S49" s="135">
        <f t="shared" si="26"/>
        <v>16</v>
      </c>
      <c r="T49" s="136">
        <f t="shared" si="7"/>
        <v>0.13181921935631136</v>
      </c>
      <c r="U49" s="134">
        <f t="shared" si="8"/>
        <v>1</v>
      </c>
      <c r="V49" s="137">
        <f t="shared" si="9"/>
        <v>65</v>
      </c>
      <c r="W49" s="133">
        <f t="shared" si="10"/>
        <v>1</v>
      </c>
      <c r="X49" s="134">
        <f t="shared" si="11"/>
        <v>0</v>
      </c>
      <c r="Y49" s="137">
        <f t="shared" si="12"/>
        <v>0</v>
      </c>
      <c r="Z49" s="133">
        <f t="shared" si="13"/>
        <v>0</v>
      </c>
      <c r="AA49" s="138">
        <f t="shared" si="14"/>
        <v>0</v>
      </c>
      <c r="AB49" s="137">
        <f t="shared" si="15"/>
        <v>1</v>
      </c>
      <c r="AC49" s="104">
        <f t="shared" si="16"/>
        <v>6470</v>
      </c>
      <c r="AD49" s="323">
        <f t="shared" si="20"/>
        <v>5775</v>
      </c>
      <c r="AE49" s="325">
        <f t="shared" si="21"/>
        <v>0</v>
      </c>
      <c r="AF49" s="324">
        <f t="shared" si="22"/>
        <v>0</v>
      </c>
      <c r="AG49" s="104">
        <f t="shared" si="27"/>
        <v>-208.70967741935485</v>
      </c>
    </row>
    <row r="50" spans="1:33" x14ac:dyDescent="0.25">
      <c r="A50" s="120">
        <f t="shared" si="19"/>
        <v>48</v>
      </c>
      <c r="B50" s="121" t="s">
        <v>205</v>
      </c>
      <c r="C50" s="122" t="s">
        <v>318</v>
      </c>
      <c r="D50" s="123" t="s">
        <v>271</v>
      </c>
      <c r="E50" s="124">
        <v>1997</v>
      </c>
      <c r="F50" s="122" t="s">
        <v>208</v>
      </c>
      <c r="G50" s="125">
        <v>73</v>
      </c>
      <c r="H50" s="126">
        <f t="shared" si="25"/>
        <v>30500</v>
      </c>
      <c r="I50" s="127">
        <f>IF($E50&lt;&gt;0,$E50+levensduur,0)</f>
        <v>2028</v>
      </c>
      <c r="J50" s="159"/>
      <c r="K50" s="181" t="str">
        <f t="shared" si="28"/>
        <v>4xHigh-end</v>
      </c>
      <c r="L50" s="182" t="s">
        <v>410</v>
      </c>
      <c r="M50" s="146" t="s">
        <v>208</v>
      </c>
      <c r="N50" s="183">
        <f>N49</f>
        <v>19450</v>
      </c>
      <c r="O50" s="185"/>
      <c r="P50" s="153"/>
      <c r="Q50" s="133">
        <f t="shared" si="4"/>
        <v>0</v>
      </c>
      <c r="R50" s="134">
        <f t="shared" si="5"/>
        <v>8</v>
      </c>
      <c r="S50" s="135">
        <f t="shared" si="26"/>
        <v>15</v>
      </c>
      <c r="T50" s="136">
        <f t="shared" si="7"/>
        <v>0.6526763296051129</v>
      </c>
      <c r="U50" s="134">
        <f t="shared" si="8"/>
        <v>8</v>
      </c>
      <c r="V50" s="137">
        <f t="shared" si="9"/>
        <v>584</v>
      </c>
      <c r="W50" s="133">
        <f t="shared" si="10"/>
        <v>8</v>
      </c>
      <c r="X50" s="134">
        <f t="shared" si="11"/>
        <v>0</v>
      </c>
      <c r="Y50" s="137">
        <f t="shared" si="12"/>
        <v>0</v>
      </c>
      <c r="Z50" s="133">
        <f t="shared" si="13"/>
        <v>0</v>
      </c>
      <c r="AA50" s="138">
        <f t="shared" si="14"/>
        <v>8</v>
      </c>
      <c r="AB50" s="137">
        <f t="shared" si="15"/>
        <v>0</v>
      </c>
      <c r="AC50" s="104">
        <f t="shared" si="16"/>
        <v>34220</v>
      </c>
      <c r="AD50" s="323">
        <f t="shared" si="20"/>
        <v>30500</v>
      </c>
      <c r="AE50" s="325">
        <f t="shared" si="21"/>
        <v>0</v>
      </c>
      <c r="AF50" s="324">
        <f t="shared" si="22"/>
        <v>0</v>
      </c>
      <c r="AG50" s="104">
        <f t="shared" si="27"/>
        <v>-1103.8709677419354</v>
      </c>
    </row>
    <row r="51" spans="1:33" x14ac:dyDescent="0.25">
      <c r="A51" s="120">
        <f t="shared" si="19"/>
        <v>49</v>
      </c>
      <c r="B51" s="121" t="s">
        <v>230</v>
      </c>
      <c r="C51" s="122" t="s">
        <v>320</v>
      </c>
      <c r="D51" s="123" t="s">
        <v>213</v>
      </c>
      <c r="E51" s="124">
        <v>2001</v>
      </c>
      <c r="F51" s="122" t="s">
        <v>214</v>
      </c>
      <c r="G51" s="125">
        <v>14</v>
      </c>
      <c r="H51" s="126">
        <f t="shared" si="25"/>
        <v>5775</v>
      </c>
      <c r="I51" s="127">
        <f>IF($E51&lt;&gt;0,$E51+levensduur,0)</f>
        <v>2032</v>
      </c>
      <c r="J51" s="159"/>
      <c r="K51" s="181" t="str">
        <f t="shared" si="28"/>
        <v>4xLow-end</v>
      </c>
      <c r="L51" s="182" t="s">
        <v>410</v>
      </c>
      <c r="M51" s="146" t="s">
        <v>214</v>
      </c>
      <c r="N51" s="180">
        <f>N49*Reductie</f>
        <v>13615</v>
      </c>
      <c r="O51" s="185"/>
      <c r="P51" s="153"/>
      <c r="Q51" s="133">
        <f t="shared" si="4"/>
        <v>1</v>
      </c>
      <c r="R51" s="134">
        <f t="shared" si="5"/>
        <v>0</v>
      </c>
      <c r="S51" s="135">
        <f t="shared" si="26"/>
        <v>11</v>
      </c>
      <c r="T51" s="136">
        <f t="shared" si="7"/>
        <v>9.0625713307464051E-2</v>
      </c>
      <c r="U51" s="134">
        <f t="shared" si="8"/>
        <v>1</v>
      </c>
      <c r="V51" s="137">
        <f t="shared" si="9"/>
        <v>14</v>
      </c>
      <c r="W51" s="133">
        <f t="shared" si="10"/>
        <v>1</v>
      </c>
      <c r="X51" s="134">
        <f t="shared" si="11"/>
        <v>0</v>
      </c>
      <c r="Y51" s="137">
        <f t="shared" si="12"/>
        <v>0</v>
      </c>
      <c r="Z51" s="133">
        <f t="shared" si="13"/>
        <v>0</v>
      </c>
      <c r="AA51" s="138">
        <f t="shared" si="14"/>
        <v>0</v>
      </c>
      <c r="AB51" s="137">
        <f t="shared" si="15"/>
        <v>1</v>
      </c>
      <c r="AC51" s="104">
        <f t="shared" si="16"/>
        <v>6470</v>
      </c>
      <c r="AD51" s="323">
        <f t="shared" si="20"/>
        <v>5775</v>
      </c>
      <c r="AE51" s="325">
        <f t="shared" si="21"/>
        <v>0</v>
      </c>
      <c r="AF51" s="324">
        <f t="shared" si="22"/>
        <v>0</v>
      </c>
      <c r="AG51" s="104">
        <f t="shared" si="27"/>
        <v>-208.70967741935485</v>
      </c>
    </row>
    <row r="52" spans="1:33" x14ac:dyDescent="0.25">
      <c r="A52" s="120">
        <f t="shared" si="19"/>
        <v>50</v>
      </c>
      <c r="B52" s="121" t="s">
        <v>230</v>
      </c>
      <c r="C52" s="122" t="s">
        <v>321</v>
      </c>
      <c r="D52" s="123" t="s">
        <v>219</v>
      </c>
      <c r="E52" s="124">
        <v>1992</v>
      </c>
      <c r="F52" s="122" t="s">
        <v>214</v>
      </c>
      <c r="G52" s="125">
        <v>27</v>
      </c>
      <c r="H52" s="126">
        <f t="shared" si="25"/>
        <v>8890</v>
      </c>
      <c r="I52" s="127">
        <f t="shared" ref="I52" si="30">IF($E52&lt;&gt;0,$E52+levensduur,0)</f>
        <v>2023</v>
      </c>
      <c r="J52" s="159"/>
      <c r="K52" s="181" t="str">
        <f t="shared" si="28"/>
        <v>4x+Empacher</v>
      </c>
      <c r="L52" s="182" t="s">
        <v>242</v>
      </c>
      <c r="M52" s="179" t="s">
        <v>288</v>
      </c>
      <c r="N52" s="180">
        <f>17825*1.19</f>
        <v>21211.75</v>
      </c>
      <c r="O52" s="185"/>
      <c r="P52" s="153"/>
      <c r="Q52" s="133">
        <f t="shared" si="4"/>
        <v>2</v>
      </c>
      <c r="R52" s="134">
        <f t="shared" si="5"/>
        <v>0</v>
      </c>
      <c r="S52" s="135">
        <f t="shared" si="26"/>
        <v>20</v>
      </c>
      <c r="T52" s="136">
        <f t="shared" si="7"/>
        <v>0.25365213421593247</v>
      </c>
      <c r="U52" s="134">
        <f t="shared" si="8"/>
        <v>2</v>
      </c>
      <c r="V52" s="137">
        <f t="shared" si="9"/>
        <v>54</v>
      </c>
      <c r="W52" s="133">
        <f t="shared" si="10"/>
        <v>2</v>
      </c>
      <c r="X52" s="134">
        <f t="shared" si="11"/>
        <v>0</v>
      </c>
      <c r="Y52" s="137">
        <f t="shared" si="12"/>
        <v>0</v>
      </c>
      <c r="Z52" s="133">
        <f t="shared" si="13"/>
        <v>0</v>
      </c>
      <c r="AA52" s="138">
        <f t="shared" si="14"/>
        <v>0</v>
      </c>
      <c r="AB52" s="137">
        <f t="shared" si="15"/>
        <v>2</v>
      </c>
      <c r="AC52" s="104">
        <f t="shared" si="16"/>
        <v>10280</v>
      </c>
      <c r="AD52" s="323">
        <f t="shared" si="20"/>
        <v>8890</v>
      </c>
      <c r="AE52" s="325">
        <f t="shared" si="21"/>
        <v>0</v>
      </c>
      <c r="AF52" s="324">
        <f t="shared" si="22"/>
        <v>0</v>
      </c>
      <c r="AG52" s="104">
        <f t="shared" si="27"/>
        <v>-331.61290322580646</v>
      </c>
    </row>
    <row r="53" spans="1:33" x14ac:dyDescent="0.25">
      <c r="A53" s="120">
        <f t="shared" si="19"/>
        <v>51</v>
      </c>
      <c r="B53" s="121" t="s">
        <v>233</v>
      </c>
      <c r="C53" s="122" t="s">
        <v>322</v>
      </c>
      <c r="D53" s="123" t="s">
        <v>213</v>
      </c>
      <c r="E53" s="124">
        <v>2001</v>
      </c>
      <c r="F53" s="122" t="s">
        <v>208</v>
      </c>
      <c r="G53" s="125">
        <v>51</v>
      </c>
      <c r="H53" s="126">
        <f t="shared" si="25"/>
        <v>8250</v>
      </c>
      <c r="I53" s="127">
        <f t="shared" ref="I53:I84" si="31">IF($E53&lt;&gt;0,$E53+levensduur,0)</f>
        <v>2032</v>
      </c>
      <c r="J53" s="159"/>
      <c r="K53" s="181" t="str">
        <f t="shared" si="28"/>
        <v>4x+Filippi</v>
      </c>
      <c r="L53" s="182" t="s">
        <v>242</v>
      </c>
      <c r="M53" s="182" t="s">
        <v>292</v>
      </c>
      <c r="N53" s="183">
        <v>19700</v>
      </c>
      <c r="O53" s="185"/>
      <c r="P53" s="153"/>
      <c r="Q53" s="133">
        <f t="shared" si="4"/>
        <v>1</v>
      </c>
      <c r="R53" s="134">
        <f t="shared" si="5"/>
        <v>0</v>
      </c>
      <c r="S53" s="135">
        <f t="shared" si="26"/>
        <v>11</v>
      </c>
      <c r="T53" s="136">
        <f t="shared" si="7"/>
        <v>0.12946530472494866</v>
      </c>
      <c r="U53" s="134">
        <f t="shared" si="8"/>
        <v>1</v>
      </c>
      <c r="V53" s="137">
        <f t="shared" si="9"/>
        <v>51</v>
      </c>
      <c r="W53" s="133">
        <f t="shared" si="10"/>
        <v>1</v>
      </c>
      <c r="X53" s="134">
        <f t="shared" si="11"/>
        <v>0</v>
      </c>
      <c r="Y53" s="137">
        <f t="shared" si="12"/>
        <v>0</v>
      </c>
      <c r="Z53" s="133">
        <f t="shared" si="13"/>
        <v>1</v>
      </c>
      <c r="AA53" s="138">
        <f t="shared" si="14"/>
        <v>0</v>
      </c>
      <c r="AB53" s="137">
        <f t="shared" si="15"/>
        <v>0</v>
      </c>
      <c r="AC53" s="104">
        <f t="shared" si="16"/>
        <v>8945</v>
      </c>
      <c r="AD53" s="323">
        <f t="shared" si="20"/>
        <v>8250</v>
      </c>
      <c r="AE53" s="325">
        <f t="shared" si="21"/>
        <v>0</v>
      </c>
      <c r="AF53" s="324">
        <f t="shared" si="22"/>
        <v>0</v>
      </c>
      <c r="AG53" s="104">
        <f t="shared" si="27"/>
        <v>-288.54838709677421</v>
      </c>
    </row>
    <row r="54" spans="1:33" x14ac:dyDescent="0.25">
      <c r="A54" s="120">
        <f t="shared" si="19"/>
        <v>52</v>
      </c>
      <c r="B54" s="121" t="s">
        <v>205</v>
      </c>
      <c r="C54" s="122" t="s">
        <v>323</v>
      </c>
      <c r="D54" s="123" t="s">
        <v>219</v>
      </c>
      <c r="E54" s="124">
        <v>2006</v>
      </c>
      <c r="F54" s="122" t="s">
        <v>208</v>
      </c>
      <c r="G54" s="125">
        <v>164</v>
      </c>
      <c r="H54" s="126">
        <f t="shared" si="25"/>
        <v>12700</v>
      </c>
      <c r="I54" s="127">
        <f t="shared" si="31"/>
        <v>2037</v>
      </c>
      <c r="J54" s="159"/>
      <c r="K54" s="181" t="str">
        <f t="shared" si="28"/>
        <v>4x+High-end</v>
      </c>
      <c r="L54" s="182" t="s">
        <v>242</v>
      </c>
      <c r="M54" s="146" t="s">
        <v>208</v>
      </c>
      <c r="N54" s="183">
        <f>N53</f>
        <v>19700</v>
      </c>
      <c r="O54" s="185"/>
      <c r="P54" s="153"/>
      <c r="Q54" s="133">
        <f t="shared" si="4"/>
        <v>2</v>
      </c>
      <c r="R54" s="134">
        <f t="shared" si="5"/>
        <v>0</v>
      </c>
      <c r="S54" s="135">
        <f t="shared" si="26"/>
        <v>6</v>
      </c>
      <c r="T54" s="136">
        <f t="shared" si="7"/>
        <v>0.1087080575211139</v>
      </c>
      <c r="U54" s="134">
        <f t="shared" si="8"/>
        <v>2</v>
      </c>
      <c r="V54" s="137">
        <f t="shared" si="9"/>
        <v>328</v>
      </c>
      <c r="W54" s="133">
        <f t="shared" si="10"/>
        <v>2</v>
      </c>
      <c r="X54" s="134">
        <f t="shared" si="11"/>
        <v>0</v>
      </c>
      <c r="Y54" s="137">
        <f t="shared" si="12"/>
        <v>0</v>
      </c>
      <c r="Z54" s="133">
        <f t="shared" si="13"/>
        <v>0</v>
      </c>
      <c r="AA54" s="138">
        <f t="shared" si="14"/>
        <v>2</v>
      </c>
      <c r="AB54" s="137">
        <f t="shared" si="15"/>
        <v>0</v>
      </c>
      <c r="AC54" s="104">
        <f t="shared" si="16"/>
        <v>14090</v>
      </c>
      <c r="AD54" s="323">
        <f t="shared" si="20"/>
        <v>12700</v>
      </c>
      <c r="AE54" s="325">
        <f t="shared" si="21"/>
        <v>0</v>
      </c>
      <c r="AF54" s="324">
        <f t="shared" si="22"/>
        <v>0</v>
      </c>
      <c r="AG54" s="104">
        <f t="shared" si="27"/>
        <v>-454.51612903225805</v>
      </c>
    </row>
    <row r="55" spans="1:33" x14ac:dyDescent="0.25">
      <c r="A55" s="120">
        <f t="shared" si="19"/>
        <v>53</v>
      </c>
      <c r="B55" s="121" t="s">
        <v>211</v>
      </c>
      <c r="C55" s="122" t="s">
        <v>324</v>
      </c>
      <c r="D55" s="123" t="s">
        <v>319</v>
      </c>
      <c r="E55" s="124">
        <v>1993</v>
      </c>
      <c r="F55" s="122" t="s">
        <v>208</v>
      </c>
      <c r="G55" s="125">
        <v>71</v>
      </c>
      <c r="H55" s="126">
        <f t="shared" si="25"/>
        <v>12050</v>
      </c>
      <c r="I55" s="127">
        <f t="shared" si="31"/>
        <v>2024</v>
      </c>
      <c r="J55" s="159"/>
      <c r="K55" s="181" t="str">
        <f t="shared" si="28"/>
        <v>4x+Low-end</v>
      </c>
      <c r="L55" s="182" t="s">
        <v>242</v>
      </c>
      <c r="M55" s="146" t="s">
        <v>214</v>
      </c>
      <c r="N55" s="180">
        <f>N53*Reductie</f>
        <v>13790</v>
      </c>
      <c r="O55" s="185"/>
      <c r="P55" s="153"/>
      <c r="Q55" s="133">
        <f t="shared" si="4"/>
        <v>0</v>
      </c>
      <c r="R55" s="134">
        <f t="shared" si="5"/>
        <v>2</v>
      </c>
      <c r="S55" s="135">
        <f t="shared" si="26"/>
        <v>19</v>
      </c>
      <c r="T55" s="136">
        <f t="shared" si="7"/>
        <v>0.32662348778817624</v>
      </c>
      <c r="U55" s="134">
        <f t="shared" si="8"/>
        <v>2</v>
      </c>
      <c r="V55" s="137">
        <f t="shared" si="9"/>
        <v>142</v>
      </c>
      <c r="W55" s="133">
        <f t="shared" si="10"/>
        <v>2</v>
      </c>
      <c r="X55" s="134">
        <f t="shared" si="11"/>
        <v>0</v>
      </c>
      <c r="Y55" s="137">
        <f t="shared" si="12"/>
        <v>0</v>
      </c>
      <c r="Z55" s="133">
        <f t="shared" si="13"/>
        <v>0</v>
      </c>
      <c r="AA55" s="138">
        <f t="shared" si="14"/>
        <v>2</v>
      </c>
      <c r="AB55" s="137">
        <f t="shared" si="15"/>
        <v>0</v>
      </c>
      <c r="AC55" s="104">
        <f t="shared" si="16"/>
        <v>12980</v>
      </c>
      <c r="AD55" s="323">
        <f t="shared" si="20"/>
        <v>12050</v>
      </c>
      <c r="AE55" s="325">
        <f t="shared" si="21"/>
        <v>0</v>
      </c>
      <c r="AF55" s="324">
        <f t="shared" si="22"/>
        <v>0</v>
      </c>
      <c r="AG55" s="104">
        <f t="shared" si="27"/>
        <v>-418.70967741935482</v>
      </c>
    </row>
    <row r="56" spans="1:33" x14ac:dyDescent="0.25">
      <c r="A56" s="120">
        <f t="shared" si="19"/>
        <v>54</v>
      </c>
      <c r="B56" s="121">
        <v>3</v>
      </c>
      <c r="C56" s="122" t="s">
        <v>325</v>
      </c>
      <c r="D56" s="123" t="s">
        <v>300</v>
      </c>
      <c r="E56" s="124">
        <v>2003</v>
      </c>
      <c r="F56" s="146" t="s">
        <v>198</v>
      </c>
      <c r="G56" s="125">
        <v>73</v>
      </c>
      <c r="H56" s="126">
        <f t="shared" si="25"/>
        <v>4990</v>
      </c>
      <c r="I56" s="127">
        <f t="shared" si="31"/>
        <v>2034</v>
      </c>
      <c r="J56" s="159"/>
      <c r="K56" s="181" t="str">
        <f t="shared" si="28"/>
        <v>2+Empacher</v>
      </c>
      <c r="L56" s="182" t="s">
        <v>314</v>
      </c>
      <c r="M56" s="179" t="s">
        <v>288</v>
      </c>
      <c r="N56" s="180">
        <f>13275*1.19</f>
        <v>15797.25</v>
      </c>
      <c r="O56" s="185"/>
      <c r="P56" s="153"/>
      <c r="Q56" s="133">
        <f t="shared" si="4"/>
        <v>1</v>
      </c>
      <c r="R56" s="134">
        <f t="shared" si="5"/>
        <v>0</v>
      </c>
      <c r="S56" s="135">
        <f t="shared" si="26"/>
        <v>9</v>
      </c>
      <c r="T56" s="136">
        <f t="shared" si="7"/>
        <v>6.4069276420908469E-2</v>
      </c>
      <c r="U56" s="134">
        <f t="shared" si="8"/>
        <v>1</v>
      </c>
      <c r="V56" s="137">
        <f t="shared" si="9"/>
        <v>73</v>
      </c>
      <c r="W56" s="133">
        <f t="shared" si="10"/>
        <v>0</v>
      </c>
      <c r="X56" s="134">
        <f t="shared" si="11"/>
        <v>1</v>
      </c>
      <c r="Y56" s="137">
        <f t="shared" si="12"/>
        <v>0</v>
      </c>
      <c r="Z56" s="133">
        <f t="shared" si="13"/>
        <v>0</v>
      </c>
      <c r="AA56" s="138">
        <f t="shared" si="14"/>
        <v>0</v>
      </c>
      <c r="AB56" s="137">
        <f t="shared" si="15"/>
        <v>1</v>
      </c>
      <c r="AC56" s="104">
        <f t="shared" si="16"/>
        <v>5685</v>
      </c>
      <c r="AD56" s="323">
        <f t="shared" si="20"/>
        <v>0</v>
      </c>
      <c r="AE56" s="325">
        <f t="shared" si="21"/>
        <v>4990</v>
      </c>
      <c r="AF56" s="324">
        <f t="shared" si="22"/>
        <v>0</v>
      </c>
      <c r="AG56" s="104">
        <f t="shared" si="27"/>
        <v>-183.38709677419354</v>
      </c>
    </row>
    <row r="57" spans="1:33" x14ac:dyDescent="0.25">
      <c r="A57" s="120">
        <f t="shared" si="19"/>
        <v>55</v>
      </c>
      <c r="B57" s="121">
        <v>3</v>
      </c>
      <c r="C57" s="122" t="s">
        <v>326</v>
      </c>
      <c r="D57" s="123" t="s">
        <v>327</v>
      </c>
      <c r="E57" s="124">
        <v>2003</v>
      </c>
      <c r="F57" s="146" t="s">
        <v>198</v>
      </c>
      <c r="G57" s="125">
        <v>91</v>
      </c>
      <c r="H57" s="126">
        <f t="shared" si="25"/>
        <v>9475</v>
      </c>
      <c r="I57" s="127">
        <f t="shared" si="31"/>
        <v>2034</v>
      </c>
      <c r="J57" s="159"/>
      <c r="K57" s="181" t="str">
        <f t="shared" si="28"/>
        <v>2+Filippi</v>
      </c>
      <c r="L57" s="182" t="s">
        <v>314</v>
      </c>
      <c r="M57" s="182" t="s">
        <v>292</v>
      </c>
      <c r="N57" s="183">
        <v>12150</v>
      </c>
      <c r="O57" s="185"/>
      <c r="P57" s="153"/>
      <c r="Q57" s="133">
        <f t="shared" si="4"/>
        <v>0</v>
      </c>
      <c r="R57" s="134">
        <f t="shared" si="5"/>
        <v>2</v>
      </c>
      <c r="S57" s="135">
        <f t="shared" si="26"/>
        <v>9</v>
      </c>
      <c r="T57" s="136">
        <f t="shared" si="7"/>
        <v>0.12165458799360876</v>
      </c>
      <c r="U57" s="134">
        <f t="shared" si="8"/>
        <v>2</v>
      </c>
      <c r="V57" s="137">
        <f t="shared" si="9"/>
        <v>182</v>
      </c>
      <c r="W57" s="133">
        <f t="shared" si="10"/>
        <v>0</v>
      </c>
      <c r="X57" s="134">
        <f t="shared" si="11"/>
        <v>2</v>
      </c>
      <c r="Y57" s="137">
        <f t="shared" si="12"/>
        <v>0</v>
      </c>
      <c r="Z57" s="133">
        <f t="shared" si="13"/>
        <v>0</v>
      </c>
      <c r="AA57" s="138">
        <f t="shared" si="14"/>
        <v>0</v>
      </c>
      <c r="AB57" s="137">
        <f t="shared" si="15"/>
        <v>2</v>
      </c>
      <c r="AC57" s="104">
        <f t="shared" si="16"/>
        <v>10405</v>
      </c>
      <c r="AD57" s="323">
        <f t="shared" si="20"/>
        <v>0</v>
      </c>
      <c r="AE57" s="325">
        <f t="shared" si="21"/>
        <v>9475</v>
      </c>
      <c r="AF57" s="324">
        <f t="shared" si="22"/>
        <v>0</v>
      </c>
      <c r="AG57" s="104">
        <f t="shared" si="27"/>
        <v>-335.64516129032256</v>
      </c>
    </row>
    <row r="58" spans="1:33" x14ac:dyDescent="0.25">
      <c r="A58" s="120">
        <f t="shared" si="19"/>
        <v>56</v>
      </c>
      <c r="B58" s="121">
        <v>3</v>
      </c>
      <c r="C58" s="122" t="s">
        <v>328</v>
      </c>
      <c r="D58" s="123" t="s">
        <v>258</v>
      </c>
      <c r="E58" s="124">
        <v>1964</v>
      </c>
      <c r="F58" s="146" t="s">
        <v>199</v>
      </c>
      <c r="G58" s="125">
        <v>27</v>
      </c>
      <c r="H58" s="126">
        <f t="shared" si="25"/>
        <v>12920</v>
      </c>
      <c r="I58" s="127">
        <f t="shared" si="31"/>
        <v>1995</v>
      </c>
      <c r="J58" s="159"/>
      <c r="K58" s="181" t="str">
        <f t="shared" si="28"/>
        <v>2+High-end</v>
      </c>
      <c r="L58" s="182" t="s">
        <v>314</v>
      </c>
      <c r="M58" s="146" t="s">
        <v>208</v>
      </c>
      <c r="N58" s="183">
        <f>N57</f>
        <v>12150</v>
      </c>
      <c r="O58" s="185"/>
      <c r="P58" s="153"/>
      <c r="Q58" s="133">
        <f t="shared" si="4"/>
        <v>2</v>
      </c>
      <c r="R58" s="134">
        <f t="shared" si="5"/>
        <v>0</v>
      </c>
      <c r="S58" s="135">
        <f t="shared" si="26"/>
        <v>48</v>
      </c>
      <c r="T58" s="136">
        <f t="shared" si="7"/>
        <v>0.8847295138096325</v>
      </c>
      <c r="U58" s="134">
        <f t="shared" si="8"/>
        <v>2</v>
      </c>
      <c r="V58" s="137">
        <f t="shared" si="9"/>
        <v>54</v>
      </c>
      <c r="W58" s="133">
        <f t="shared" si="10"/>
        <v>0</v>
      </c>
      <c r="X58" s="134">
        <f t="shared" si="11"/>
        <v>0</v>
      </c>
      <c r="Y58" s="137">
        <f t="shared" si="12"/>
        <v>2</v>
      </c>
      <c r="Z58" s="133">
        <f t="shared" si="13"/>
        <v>0</v>
      </c>
      <c r="AA58" s="138">
        <f t="shared" si="14"/>
        <v>0</v>
      </c>
      <c r="AB58" s="137">
        <f t="shared" si="15"/>
        <v>2</v>
      </c>
      <c r="AC58" s="104">
        <f t="shared" si="16"/>
        <v>14310</v>
      </c>
      <c r="AD58" s="323">
        <f t="shared" si="20"/>
        <v>0</v>
      </c>
      <c r="AE58" s="325">
        <f t="shared" si="21"/>
        <v>0</v>
      </c>
      <c r="AF58" s="324">
        <f t="shared" si="22"/>
        <v>12920</v>
      </c>
      <c r="AG58" s="104">
        <f t="shared" si="27"/>
        <v>7385.8064516129034</v>
      </c>
    </row>
    <row r="59" spans="1:33" x14ac:dyDescent="0.25">
      <c r="A59" s="120">
        <f t="shared" si="19"/>
        <v>57</v>
      </c>
      <c r="B59" s="121" t="s">
        <v>237</v>
      </c>
      <c r="C59" s="122" t="s">
        <v>330</v>
      </c>
      <c r="D59" s="123" t="s">
        <v>213</v>
      </c>
      <c r="E59" s="124">
        <v>1997</v>
      </c>
      <c r="F59" s="122" t="s">
        <v>214</v>
      </c>
      <c r="G59" s="125">
        <v>20</v>
      </c>
      <c r="H59" s="126">
        <f t="shared" si="25"/>
        <v>5775</v>
      </c>
      <c r="I59" s="127">
        <f t="shared" si="31"/>
        <v>2028</v>
      </c>
      <c r="J59" s="159"/>
      <c r="K59" s="181" t="str">
        <f t="shared" si="28"/>
        <v>2+Low-end</v>
      </c>
      <c r="L59" s="182" t="s">
        <v>314</v>
      </c>
      <c r="M59" s="146" t="s">
        <v>214</v>
      </c>
      <c r="N59" s="180">
        <f>N57*Reductie</f>
        <v>8505</v>
      </c>
      <c r="O59" s="185"/>
      <c r="P59" s="153"/>
      <c r="Q59" s="133">
        <f t="shared" si="4"/>
        <v>1</v>
      </c>
      <c r="R59" s="134">
        <f t="shared" si="5"/>
        <v>0</v>
      </c>
      <c r="S59" s="135">
        <f t="shared" si="26"/>
        <v>15</v>
      </c>
      <c r="T59" s="136">
        <f t="shared" si="7"/>
        <v>0.12358051814654189</v>
      </c>
      <c r="U59" s="134">
        <f t="shared" si="8"/>
        <v>1</v>
      </c>
      <c r="V59" s="137">
        <f t="shared" si="9"/>
        <v>20</v>
      </c>
      <c r="W59" s="133">
        <f t="shared" si="10"/>
        <v>1</v>
      </c>
      <c r="X59" s="134">
        <f t="shared" si="11"/>
        <v>0</v>
      </c>
      <c r="Y59" s="137">
        <f t="shared" si="12"/>
        <v>0</v>
      </c>
      <c r="Z59" s="133">
        <f t="shared" si="13"/>
        <v>0</v>
      </c>
      <c r="AA59" s="138">
        <f t="shared" si="14"/>
        <v>0</v>
      </c>
      <c r="AB59" s="137">
        <f t="shared" si="15"/>
        <v>1</v>
      </c>
      <c r="AC59" s="104">
        <f t="shared" si="16"/>
        <v>6470</v>
      </c>
      <c r="AD59" s="323">
        <f t="shared" si="20"/>
        <v>5775</v>
      </c>
      <c r="AE59" s="325">
        <f t="shared" si="21"/>
        <v>0</v>
      </c>
      <c r="AF59" s="324">
        <f t="shared" si="22"/>
        <v>0</v>
      </c>
      <c r="AG59" s="104">
        <f t="shared" si="27"/>
        <v>-208.70967741935485</v>
      </c>
    </row>
    <row r="60" spans="1:33" x14ac:dyDescent="0.25">
      <c r="A60" s="120">
        <f t="shared" si="19"/>
        <v>58</v>
      </c>
      <c r="B60" s="121">
        <v>2</v>
      </c>
      <c r="C60" s="122" t="s">
        <v>331</v>
      </c>
      <c r="D60" s="123" t="s">
        <v>278</v>
      </c>
      <c r="E60" s="124">
        <v>2010</v>
      </c>
      <c r="F60" s="146" t="s">
        <v>198</v>
      </c>
      <c r="G60" s="125">
        <v>200</v>
      </c>
      <c r="H60" s="126">
        <f t="shared" si="25"/>
        <v>12890</v>
      </c>
      <c r="I60" s="127">
        <f t="shared" si="31"/>
        <v>2041</v>
      </c>
      <c r="J60" s="159"/>
      <c r="K60" s="181" t="str">
        <f t="shared" si="28"/>
        <v>2-Empacher</v>
      </c>
      <c r="L60" s="182" t="s">
        <v>319</v>
      </c>
      <c r="M60" s="179" t="s">
        <v>288</v>
      </c>
      <c r="N60" s="180">
        <f>12205*1.19</f>
        <v>14523.949999999999</v>
      </c>
      <c r="O60" s="185"/>
      <c r="P60" s="153"/>
      <c r="Q60" s="133">
        <f t="shared" si="4"/>
        <v>4</v>
      </c>
      <c r="R60" s="134">
        <f t="shared" si="5"/>
        <v>0</v>
      </c>
      <c r="S60" s="135">
        <f t="shared" si="26"/>
        <v>2</v>
      </c>
      <c r="T60" s="136">
        <f t="shared" si="7"/>
        <v>3.6778132846382101E-2</v>
      </c>
      <c r="U60" s="134">
        <f t="shared" si="8"/>
        <v>4</v>
      </c>
      <c r="V60" s="137">
        <f t="shared" si="9"/>
        <v>800</v>
      </c>
      <c r="W60" s="133">
        <f t="shared" si="10"/>
        <v>0</v>
      </c>
      <c r="X60" s="134">
        <f t="shared" si="11"/>
        <v>4</v>
      </c>
      <c r="Y60" s="137">
        <f t="shared" si="12"/>
        <v>0</v>
      </c>
      <c r="Z60" s="133">
        <f t="shared" si="13"/>
        <v>0</v>
      </c>
      <c r="AA60" s="138">
        <f t="shared" si="14"/>
        <v>4</v>
      </c>
      <c r="AB60" s="137">
        <f t="shared" si="15"/>
        <v>0</v>
      </c>
      <c r="AC60" s="104">
        <f t="shared" si="16"/>
        <v>15670</v>
      </c>
      <c r="AD60" s="323">
        <f t="shared" si="20"/>
        <v>0</v>
      </c>
      <c r="AE60" s="325">
        <f t="shared" si="21"/>
        <v>12890</v>
      </c>
      <c r="AF60" s="324">
        <f t="shared" si="22"/>
        <v>0</v>
      </c>
      <c r="AG60" s="104">
        <f t="shared" si="27"/>
        <v>-505.48387096774189</v>
      </c>
    </row>
    <row r="61" spans="1:33" x14ac:dyDescent="0.25">
      <c r="A61" s="120">
        <f t="shared" si="19"/>
        <v>59</v>
      </c>
      <c r="B61" s="121" t="s">
        <v>262</v>
      </c>
      <c r="C61" s="122" t="s">
        <v>332</v>
      </c>
      <c r="D61" s="123" t="s">
        <v>207</v>
      </c>
      <c r="E61" s="124">
        <v>1995</v>
      </c>
      <c r="F61" s="122" t="s">
        <v>208</v>
      </c>
      <c r="G61" s="125">
        <v>79</v>
      </c>
      <c r="H61" s="126">
        <f t="shared" si="25"/>
        <v>17900</v>
      </c>
      <c r="I61" s="127">
        <f t="shared" si="31"/>
        <v>2026</v>
      </c>
      <c r="J61" s="159"/>
      <c r="K61" s="181" t="str">
        <f t="shared" si="28"/>
        <v>2-Filippi</v>
      </c>
      <c r="L61" s="182" t="s">
        <v>319</v>
      </c>
      <c r="M61" s="182" t="s">
        <v>292</v>
      </c>
      <c r="N61" s="183">
        <v>12050</v>
      </c>
      <c r="O61" s="185"/>
      <c r="P61" s="153"/>
      <c r="Q61" s="133">
        <f t="shared" si="4"/>
        <v>0</v>
      </c>
      <c r="R61" s="134">
        <f t="shared" si="5"/>
        <v>4</v>
      </c>
      <c r="S61" s="135">
        <f t="shared" si="26"/>
        <v>17</v>
      </c>
      <c r="T61" s="136">
        <f t="shared" si="7"/>
        <v>0.4341189226204063</v>
      </c>
      <c r="U61" s="134">
        <f t="shared" si="8"/>
        <v>4</v>
      </c>
      <c r="V61" s="137">
        <f t="shared" si="9"/>
        <v>316</v>
      </c>
      <c r="W61" s="133">
        <f t="shared" si="10"/>
        <v>4</v>
      </c>
      <c r="X61" s="134">
        <f t="shared" si="11"/>
        <v>0</v>
      </c>
      <c r="Y61" s="137">
        <f t="shared" si="12"/>
        <v>0</v>
      </c>
      <c r="Z61" s="133">
        <f t="shared" si="13"/>
        <v>0</v>
      </c>
      <c r="AA61" s="138">
        <f t="shared" si="14"/>
        <v>0</v>
      </c>
      <c r="AB61" s="137">
        <f t="shared" si="15"/>
        <v>4</v>
      </c>
      <c r="AC61" s="104">
        <f t="shared" si="16"/>
        <v>19760</v>
      </c>
      <c r="AD61" s="323">
        <f t="shared" si="20"/>
        <v>17900</v>
      </c>
      <c r="AE61" s="325">
        <f t="shared" si="21"/>
        <v>0</v>
      </c>
      <c r="AF61" s="324">
        <f t="shared" si="22"/>
        <v>0</v>
      </c>
      <c r="AG61" s="104">
        <f t="shared" si="27"/>
        <v>-637.41935483870964</v>
      </c>
    </row>
    <row r="62" spans="1:33" x14ac:dyDescent="0.25">
      <c r="A62" s="120">
        <f t="shared" si="19"/>
        <v>60</v>
      </c>
      <c r="B62" s="121" t="s">
        <v>230</v>
      </c>
      <c r="C62" s="122" t="s">
        <v>333</v>
      </c>
      <c r="D62" s="123" t="s">
        <v>213</v>
      </c>
      <c r="E62" s="124">
        <v>2004</v>
      </c>
      <c r="F62" s="122" t="s">
        <v>214</v>
      </c>
      <c r="G62" s="125">
        <v>35</v>
      </c>
      <c r="H62" s="126">
        <f t="shared" si="25"/>
        <v>5775</v>
      </c>
      <c r="I62" s="127">
        <f t="shared" si="31"/>
        <v>2035</v>
      </c>
      <c r="J62" s="159"/>
      <c r="K62" s="181" t="str">
        <f t="shared" si="28"/>
        <v>2-High-end</v>
      </c>
      <c r="L62" s="182" t="s">
        <v>319</v>
      </c>
      <c r="M62" s="146" t="s">
        <v>208</v>
      </c>
      <c r="N62" s="183">
        <f>N61</f>
        <v>12050</v>
      </c>
      <c r="O62" s="185"/>
      <c r="P62" s="153"/>
      <c r="Q62" s="133">
        <f t="shared" si="4"/>
        <v>1</v>
      </c>
      <c r="R62" s="134">
        <f t="shared" si="5"/>
        <v>0</v>
      </c>
      <c r="S62" s="135">
        <f t="shared" si="26"/>
        <v>8</v>
      </c>
      <c r="T62" s="136">
        <f t="shared" si="7"/>
        <v>6.5909609678155678E-2</v>
      </c>
      <c r="U62" s="134">
        <f t="shared" si="8"/>
        <v>1</v>
      </c>
      <c r="V62" s="137">
        <f t="shared" si="9"/>
        <v>35</v>
      </c>
      <c r="W62" s="133">
        <f t="shared" si="10"/>
        <v>1</v>
      </c>
      <c r="X62" s="134">
        <f t="shared" si="11"/>
        <v>0</v>
      </c>
      <c r="Y62" s="137">
        <f t="shared" si="12"/>
        <v>0</v>
      </c>
      <c r="Z62" s="133">
        <f t="shared" si="13"/>
        <v>0</v>
      </c>
      <c r="AA62" s="138">
        <f t="shared" si="14"/>
        <v>0</v>
      </c>
      <c r="AB62" s="137">
        <f t="shared" si="15"/>
        <v>1</v>
      </c>
      <c r="AC62" s="104">
        <f t="shared" si="16"/>
        <v>6470</v>
      </c>
      <c r="AD62" s="323">
        <f t="shared" si="20"/>
        <v>5775</v>
      </c>
      <c r="AE62" s="325">
        <f t="shared" si="21"/>
        <v>0</v>
      </c>
      <c r="AF62" s="324">
        <f t="shared" si="22"/>
        <v>0</v>
      </c>
      <c r="AG62" s="104">
        <f t="shared" si="27"/>
        <v>-208.70967741935485</v>
      </c>
    </row>
    <row r="63" spans="1:33" x14ac:dyDescent="0.25">
      <c r="A63" s="120">
        <f t="shared" si="19"/>
        <v>61</v>
      </c>
      <c r="B63" s="121" t="s">
        <v>205</v>
      </c>
      <c r="C63" s="122" t="s">
        <v>334</v>
      </c>
      <c r="D63" s="123" t="s">
        <v>242</v>
      </c>
      <c r="E63" s="124">
        <v>1999</v>
      </c>
      <c r="F63" s="122" t="s">
        <v>208</v>
      </c>
      <c r="G63" s="125">
        <v>237</v>
      </c>
      <c r="H63" s="126">
        <f t="shared" si="25"/>
        <v>19700</v>
      </c>
      <c r="I63" s="127">
        <f t="shared" si="31"/>
        <v>2030</v>
      </c>
      <c r="J63" s="159"/>
      <c r="K63" s="181" t="str">
        <f t="shared" si="28"/>
        <v>2-Low-end</v>
      </c>
      <c r="L63" s="182" t="s">
        <v>319</v>
      </c>
      <c r="M63" s="146" t="s">
        <v>214</v>
      </c>
      <c r="N63" s="180">
        <f>N61*Reductie</f>
        <v>8435</v>
      </c>
      <c r="O63" s="185"/>
      <c r="P63" s="153"/>
      <c r="Q63" s="133">
        <f t="shared" si="4"/>
        <v>4</v>
      </c>
      <c r="R63" s="134">
        <f t="shared" si="5"/>
        <v>0</v>
      </c>
      <c r="S63" s="135">
        <f t="shared" si="26"/>
        <v>13</v>
      </c>
      <c r="T63" s="136">
        <f t="shared" si="7"/>
        <v>0.36535608308605344</v>
      </c>
      <c r="U63" s="134">
        <f t="shared" si="8"/>
        <v>4</v>
      </c>
      <c r="V63" s="137">
        <f t="shared" si="9"/>
        <v>948</v>
      </c>
      <c r="W63" s="133">
        <f t="shared" si="10"/>
        <v>4</v>
      </c>
      <c r="X63" s="134">
        <f t="shared" si="11"/>
        <v>0</v>
      </c>
      <c r="Y63" s="137">
        <f t="shared" si="12"/>
        <v>0</v>
      </c>
      <c r="Z63" s="133">
        <f t="shared" si="13"/>
        <v>0</v>
      </c>
      <c r="AA63" s="138">
        <f t="shared" si="14"/>
        <v>4</v>
      </c>
      <c r="AB63" s="137">
        <f t="shared" si="15"/>
        <v>0</v>
      </c>
      <c r="AC63" s="104">
        <f t="shared" si="16"/>
        <v>22480</v>
      </c>
      <c r="AD63" s="323">
        <f t="shared" si="20"/>
        <v>19700</v>
      </c>
      <c r="AE63" s="325">
        <f t="shared" si="21"/>
        <v>0</v>
      </c>
      <c r="AF63" s="324">
        <f t="shared" si="22"/>
        <v>0</v>
      </c>
      <c r="AG63" s="104">
        <f t="shared" si="27"/>
        <v>-725.16129032258061</v>
      </c>
    </row>
    <row r="64" spans="1:33" x14ac:dyDescent="0.25">
      <c r="A64" s="120">
        <f t="shared" si="19"/>
        <v>62</v>
      </c>
      <c r="B64" s="121" t="s">
        <v>205</v>
      </c>
      <c r="C64" s="122" t="s">
        <v>335</v>
      </c>
      <c r="D64" s="123" t="s">
        <v>213</v>
      </c>
      <c r="E64" s="124">
        <v>2008</v>
      </c>
      <c r="F64" s="122" t="s">
        <v>214</v>
      </c>
      <c r="G64" s="125">
        <v>104</v>
      </c>
      <c r="H64" s="126">
        <f t="shared" si="25"/>
        <v>5775</v>
      </c>
      <c r="I64" s="127">
        <f t="shared" si="31"/>
        <v>2039</v>
      </c>
      <c r="J64" s="159"/>
      <c r="K64" s="181" t="str">
        <f t="shared" si="28"/>
        <v>2xEmpacher</v>
      </c>
      <c r="L64" s="182" t="s">
        <v>219</v>
      </c>
      <c r="M64" s="179" t="s">
        <v>288</v>
      </c>
      <c r="N64" s="180">
        <f>12360*1.19</f>
        <v>14708.4</v>
      </c>
      <c r="O64" s="185"/>
      <c r="P64" s="153"/>
      <c r="Q64" s="133">
        <f t="shared" si="4"/>
        <v>1</v>
      </c>
      <c r="R64" s="134">
        <f t="shared" si="5"/>
        <v>0</v>
      </c>
      <c r="S64" s="135">
        <f t="shared" si="26"/>
        <v>4</v>
      </c>
      <c r="T64" s="136">
        <f t="shared" si="7"/>
        <v>3.2954804839077839E-2</v>
      </c>
      <c r="U64" s="134">
        <f t="shared" si="8"/>
        <v>1</v>
      </c>
      <c r="V64" s="137">
        <f t="shared" si="9"/>
        <v>104</v>
      </c>
      <c r="W64" s="133">
        <f t="shared" si="10"/>
        <v>1</v>
      </c>
      <c r="X64" s="134">
        <f t="shared" si="11"/>
        <v>0</v>
      </c>
      <c r="Y64" s="137">
        <f t="shared" si="12"/>
        <v>0</v>
      </c>
      <c r="Z64" s="133">
        <f t="shared" si="13"/>
        <v>0</v>
      </c>
      <c r="AA64" s="138">
        <f t="shared" si="14"/>
        <v>1</v>
      </c>
      <c r="AB64" s="137">
        <f t="shared" si="15"/>
        <v>0</v>
      </c>
      <c r="AC64" s="104">
        <f t="shared" si="16"/>
        <v>6470</v>
      </c>
      <c r="AD64" s="323">
        <f t="shared" si="20"/>
        <v>5775</v>
      </c>
      <c r="AE64" s="325">
        <f t="shared" si="21"/>
        <v>0</v>
      </c>
      <c r="AF64" s="324">
        <f t="shared" si="22"/>
        <v>0</v>
      </c>
      <c r="AG64" s="104">
        <f t="shared" si="27"/>
        <v>-208.70967741935485</v>
      </c>
    </row>
    <row r="65" spans="1:33" x14ac:dyDescent="0.25">
      <c r="A65" s="120">
        <f t="shared" si="19"/>
        <v>63</v>
      </c>
      <c r="B65" s="121">
        <v>2</v>
      </c>
      <c r="C65" s="122" t="s">
        <v>336</v>
      </c>
      <c r="D65" s="123" t="s">
        <v>258</v>
      </c>
      <c r="E65" s="124">
        <v>2003</v>
      </c>
      <c r="F65" s="146" t="s">
        <v>199</v>
      </c>
      <c r="G65" s="125">
        <v>73</v>
      </c>
      <c r="H65" s="126">
        <f t="shared" si="25"/>
        <v>12920</v>
      </c>
      <c r="I65" s="127">
        <f t="shared" si="31"/>
        <v>2034</v>
      </c>
      <c r="J65" s="159"/>
      <c r="K65" s="181" t="str">
        <f t="shared" si="28"/>
        <v>2xFilippi</v>
      </c>
      <c r="L65" s="182" t="s">
        <v>219</v>
      </c>
      <c r="M65" s="182" t="s">
        <v>292</v>
      </c>
      <c r="N65" s="183">
        <v>12700</v>
      </c>
      <c r="O65" s="185"/>
      <c r="P65" s="153"/>
      <c r="Q65" s="133">
        <f t="shared" si="4"/>
        <v>2</v>
      </c>
      <c r="R65" s="134">
        <f t="shared" si="5"/>
        <v>0</v>
      </c>
      <c r="S65" s="135">
        <f t="shared" si="26"/>
        <v>9</v>
      </c>
      <c r="T65" s="136">
        <f t="shared" si="7"/>
        <v>0.16588678383930611</v>
      </c>
      <c r="U65" s="134">
        <f t="shared" si="8"/>
        <v>2</v>
      </c>
      <c r="V65" s="137">
        <f t="shared" si="9"/>
        <v>146</v>
      </c>
      <c r="W65" s="133">
        <f t="shared" si="10"/>
        <v>0</v>
      </c>
      <c r="X65" s="134">
        <f t="shared" si="11"/>
        <v>0</v>
      </c>
      <c r="Y65" s="137">
        <f t="shared" si="12"/>
        <v>2</v>
      </c>
      <c r="Z65" s="133">
        <f t="shared" si="13"/>
        <v>0</v>
      </c>
      <c r="AA65" s="138">
        <f t="shared" si="14"/>
        <v>2</v>
      </c>
      <c r="AB65" s="137">
        <f t="shared" si="15"/>
        <v>0</v>
      </c>
      <c r="AC65" s="104">
        <f t="shared" si="16"/>
        <v>14310</v>
      </c>
      <c r="AD65" s="323">
        <f t="shared" si="20"/>
        <v>0</v>
      </c>
      <c r="AE65" s="325">
        <f t="shared" si="21"/>
        <v>0</v>
      </c>
      <c r="AF65" s="324">
        <f t="shared" si="22"/>
        <v>12920</v>
      </c>
      <c r="AG65" s="104">
        <f t="shared" si="27"/>
        <v>-461.61290322580646</v>
      </c>
    </row>
    <row r="66" spans="1:33" x14ac:dyDescent="0.25">
      <c r="A66" s="120">
        <f t="shared" si="19"/>
        <v>64</v>
      </c>
      <c r="B66" s="121" t="s">
        <v>230</v>
      </c>
      <c r="C66" s="122" t="s">
        <v>337</v>
      </c>
      <c r="D66" s="123" t="s">
        <v>213</v>
      </c>
      <c r="E66" s="124">
        <v>2008</v>
      </c>
      <c r="F66" s="122" t="s">
        <v>214</v>
      </c>
      <c r="G66" s="125">
        <v>69</v>
      </c>
      <c r="H66" s="126">
        <f t="shared" si="25"/>
        <v>5775</v>
      </c>
      <c r="I66" s="127">
        <f t="shared" si="31"/>
        <v>2039</v>
      </c>
      <c r="J66" s="159"/>
      <c r="K66" s="181" t="str">
        <f t="shared" si="28"/>
        <v>2xHigh-end</v>
      </c>
      <c r="L66" s="182" t="s">
        <v>219</v>
      </c>
      <c r="M66" s="146" t="s">
        <v>208</v>
      </c>
      <c r="N66" s="183">
        <f>N65</f>
        <v>12700</v>
      </c>
      <c r="O66" s="185"/>
      <c r="P66" s="153"/>
      <c r="Q66" s="133">
        <f t="shared" si="4"/>
        <v>1</v>
      </c>
      <c r="R66" s="134">
        <f t="shared" si="5"/>
        <v>0</v>
      </c>
      <c r="S66" s="135">
        <f t="shared" si="26"/>
        <v>4</v>
      </c>
      <c r="T66" s="136">
        <f t="shared" si="7"/>
        <v>3.2954804839077839E-2</v>
      </c>
      <c r="U66" s="134">
        <f t="shared" si="8"/>
        <v>1</v>
      </c>
      <c r="V66" s="137">
        <f t="shared" si="9"/>
        <v>69</v>
      </c>
      <c r="W66" s="133">
        <f t="shared" si="10"/>
        <v>1</v>
      </c>
      <c r="X66" s="134">
        <f t="shared" si="11"/>
        <v>0</v>
      </c>
      <c r="Y66" s="137">
        <f t="shared" si="12"/>
        <v>0</v>
      </c>
      <c r="Z66" s="133">
        <f t="shared" si="13"/>
        <v>0</v>
      </c>
      <c r="AA66" s="138">
        <f t="shared" si="14"/>
        <v>0</v>
      </c>
      <c r="AB66" s="137">
        <f t="shared" si="15"/>
        <v>1</v>
      </c>
      <c r="AC66" s="104">
        <f t="shared" si="16"/>
        <v>6470</v>
      </c>
      <c r="AD66" s="323">
        <f t="shared" si="20"/>
        <v>5775</v>
      </c>
      <c r="AE66" s="325">
        <f t="shared" si="21"/>
        <v>0</v>
      </c>
      <c r="AF66" s="324">
        <f t="shared" si="22"/>
        <v>0</v>
      </c>
      <c r="AG66" s="104">
        <f t="shared" si="27"/>
        <v>-208.70967741935485</v>
      </c>
    </row>
    <row r="67" spans="1:33" x14ac:dyDescent="0.25">
      <c r="A67" s="120">
        <f t="shared" si="19"/>
        <v>65</v>
      </c>
      <c r="B67" s="121">
        <v>3</v>
      </c>
      <c r="C67" s="122" t="s">
        <v>339</v>
      </c>
      <c r="D67" s="123" t="s">
        <v>300</v>
      </c>
      <c r="E67" s="124">
        <v>2008</v>
      </c>
      <c r="F67" s="146" t="s">
        <v>198</v>
      </c>
      <c r="G67" s="125">
        <v>64</v>
      </c>
      <c r="H67" s="126">
        <f t="shared" ref="H67:H98" si="32">VLOOKUP($D67&amp;$F67,$K$36:$N$152,4,FALSE)</f>
        <v>4990</v>
      </c>
      <c r="I67" s="127">
        <f t="shared" si="31"/>
        <v>2039</v>
      </c>
      <c r="J67" s="159"/>
      <c r="K67" s="181" t="str">
        <f t="shared" si="28"/>
        <v>2xLow-end</v>
      </c>
      <c r="L67" s="182" t="s">
        <v>219</v>
      </c>
      <c r="M67" s="146" t="s">
        <v>214</v>
      </c>
      <c r="N67" s="180">
        <f>N65*Reductie</f>
        <v>8890</v>
      </c>
      <c r="O67" s="185"/>
      <c r="P67" s="153"/>
      <c r="Q67" s="133">
        <f t="shared" ref="Q67:Q130" si="33">IF(FIND("X",UPPER($D67)&amp;"X",1)&lt;=LEN($D67),U67,0)</f>
        <v>1</v>
      </c>
      <c r="R67" s="134">
        <f t="shared" ref="R67:R130" si="34">IF(VALUE(Q67)=0,$U67,0)</f>
        <v>0</v>
      </c>
      <c r="S67" s="135">
        <f t="shared" ref="S67:S98" si="35">IF($E67=0,"-",jaar-$E67)</f>
        <v>4</v>
      </c>
      <c r="T67" s="136">
        <f t="shared" ref="T67:T130" si="36">IF(ISBLANK($E67),"-",($H67/$H$1)*S67)</f>
        <v>2.8475233964848207E-2</v>
      </c>
      <c r="U67" s="134">
        <f t="shared" ref="U67:U130" si="37">IF(ISBLANK($D67),0,VALUE(IF(LEFT($D67,1)="W",MID($D67,2,1),IF(LEFT(D67,1)="C",MID($D67,2,1),IF(LEFT(D67,1)="O",MID($D67,2,1),IF(LEFT(D67,1)="B",MID($D67,2,1),LEFT(D67,1)))))))</f>
        <v>1</v>
      </c>
      <c r="V67" s="137">
        <f t="shared" ref="V67:V130" si="38">$G67*$U67</f>
        <v>64</v>
      </c>
      <c r="W67" s="133">
        <f t="shared" ref="W67:W130" si="39">IF($U67&lt;&gt;0, IF(ISERROR(VALUE(LEFT($D67,1))),0,$U67),0)</f>
        <v>0</v>
      </c>
      <c r="X67" s="134">
        <f t="shared" ref="X67:X130" si="40">IF($U67&lt;&gt;0, IF(LEFT($D67,1)="C",$U67,0),0)</f>
        <v>1</v>
      </c>
      <c r="Y67" s="137">
        <f t="shared" ref="Y67:Y130" si="41">IF($U67&lt;&gt;0, IF(LEFT($D67,1)="W",$U67,0),0)</f>
        <v>0</v>
      </c>
      <c r="Z67" s="133">
        <f t="shared" ref="Z67:Z130" si="42">IF($B67&lt;&gt;"", IF(VALUE(LEFT($B67,1))=1,$U67,0),0)</f>
        <v>0</v>
      </c>
      <c r="AA67" s="138">
        <f t="shared" ref="AA67:AA130" si="43">IF($B67&lt;&gt;"", IF(VALUE(LEFT($B67,1))=2,$U67,0),0)</f>
        <v>0</v>
      </c>
      <c r="AB67" s="137">
        <f t="shared" ref="AB67:AB130" si="44">IF($B67&lt;&gt;"", IF(VALUE(LEFT($B67,1))=3,$U67,0),0)</f>
        <v>1</v>
      </c>
      <c r="AC67" s="104">
        <f t="shared" ref="AC67:AC130" si="45">H67+(Q67*$M$3)+(R67*$M$4)</f>
        <v>5685</v>
      </c>
      <c r="AD67" s="323">
        <f t="shared" si="20"/>
        <v>0</v>
      </c>
      <c r="AE67" s="325">
        <f t="shared" si="21"/>
        <v>4990</v>
      </c>
      <c r="AF67" s="324">
        <f t="shared" si="22"/>
        <v>0</v>
      </c>
      <c r="AG67" s="104">
        <f t="shared" ref="AG67:AG98" si="46">IF(levensduur&lt;&gt;0,(MAX($I67,peiljaar)-(levensduur+$E67+1))/levensduur*$AC67,0)</f>
        <v>-183.38709677419354</v>
      </c>
    </row>
    <row r="68" spans="1:33" x14ac:dyDescent="0.25">
      <c r="A68" s="120">
        <f t="shared" ref="A68:A131" si="47">ROW()-2</f>
        <v>66</v>
      </c>
      <c r="B68" s="121">
        <v>3</v>
      </c>
      <c r="C68" s="122" t="s">
        <v>340</v>
      </c>
      <c r="D68" s="123" t="s">
        <v>258</v>
      </c>
      <c r="E68" s="124">
        <v>2007</v>
      </c>
      <c r="F68" s="146" t="s">
        <v>199</v>
      </c>
      <c r="G68" s="125">
        <v>118</v>
      </c>
      <c r="H68" s="126">
        <f t="shared" si="32"/>
        <v>12920</v>
      </c>
      <c r="I68" s="127">
        <f t="shared" si="31"/>
        <v>2038</v>
      </c>
      <c r="J68" s="159"/>
      <c r="K68" s="181" t="str">
        <f t="shared" si="28"/>
        <v>2x/-Empacher</v>
      </c>
      <c r="L68" s="182" t="s">
        <v>329</v>
      </c>
      <c r="M68" s="179" t="s">
        <v>288</v>
      </c>
      <c r="N68" s="180">
        <f>13240*1.19</f>
        <v>15755.599999999999</v>
      </c>
      <c r="O68" s="185"/>
      <c r="P68" s="153"/>
      <c r="Q68" s="133">
        <f t="shared" si="33"/>
        <v>2</v>
      </c>
      <c r="R68" s="134">
        <f t="shared" si="34"/>
        <v>0</v>
      </c>
      <c r="S68" s="135">
        <f t="shared" si="35"/>
        <v>5</v>
      </c>
      <c r="T68" s="136">
        <f t="shared" si="36"/>
        <v>9.2159324355170061E-2</v>
      </c>
      <c r="U68" s="134">
        <f t="shared" si="37"/>
        <v>2</v>
      </c>
      <c r="V68" s="137">
        <f t="shared" si="38"/>
        <v>236</v>
      </c>
      <c r="W68" s="133">
        <f t="shared" si="39"/>
        <v>0</v>
      </c>
      <c r="X68" s="134">
        <f t="shared" si="40"/>
        <v>0</v>
      </c>
      <c r="Y68" s="137">
        <f t="shared" si="41"/>
        <v>2</v>
      </c>
      <c r="Z68" s="133">
        <f t="shared" si="42"/>
        <v>0</v>
      </c>
      <c r="AA68" s="138">
        <f t="shared" si="43"/>
        <v>0</v>
      </c>
      <c r="AB68" s="137">
        <f t="shared" si="44"/>
        <v>2</v>
      </c>
      <c r="AC68" s="104">
        <f t="shared" si="45"/>
        <v>14310</v>
      </c>
      <c r="AD68" s="323">
        <f t="shared" ref="AD68:AD131" si="48">IF(W68&lt;&gt;0,$H68,0)</f>
        <v>0</v>
      </c>
      <c r="AE68" s="325">
        <f t="shared" si="21"/>
        <v>0</v>
      </c>
      <c r="AF68" s="324">
        <f t="shared" si="22"/>
        <v>12920</v>
      </c>
      <c r="AG68" s="104">
        <f t="shared" si="46"/>
        <v>-461.61290322580646</v>
      </c>
    </row>
    <row r="69" spans="1:33" x14ac:dyDescent="0.25">
      <c r="A69" s="120">
        <f t="shared" si="47"/>
        <v>67</v>
      </c>
      <c r="B69" s="121"/>
      <c r="C69" s="122"/>
      <c r="D69" s="123"/>
      <c r="E69" s="124"/>
      <c r="F69" s="122"/>
      <c r="G69" s="125"/>
      <c r="H69" s="126">
        <f t="shared" si="32"/>
        <v>0</v>
      </c>
      <c r="I69" s="127">
        <f t="shared" si="31"/>
        <v>0</v>
      </c>
      <c r="J69" s="159"/>
      <c r="K69" s="181" t="str">
        <f t="shared" si="28"/>
        <v>2x/-Filippi</v>
      </c>
      <c r="L69" s="182" t="s">
        <v>329</v>
      </c>
      <c r="M69" s="182" t="s">
        <v>292</v>
      </c>
      <c r="N69" s="183">
        <v>13850</v>
      </c>
      <c r="O69" s="185"/>
      <c r="P69" s="153"/>
      <c r="Q69" s="133">
        <f t="shared" si="33"/>
        <v>0</v>
      </c>
      <c r="R69" s="134">
        <f t="shared" si="34"/>
        <v>0</v>
      </c>
      <c r="S69" s="135" t="str">
        <f t="shared" si="35"/>
        <v>-</v>
      </c>
      <c r="T69" s="136" t="str">
        <f t="shared" si="36"/>
        <v>-</v>
      </c>
      <c r="U69" s="134">
        <f t="shared" si="37"/>
        <v>0</v>
      </c>
      <c r="V69" s="137">
        <f t="shared" si="38"/>
        <v>0</v>
      </c>
      <c r="W69" s="133">
        <f t="shared" si="39"/>
        <v>0</v>
      </c>
      <c r="X69" s="134">
        <f t="shared" si="40"/>
        <v>0</v>
      </c>
      <c r="Y69" s="137">
        <f t="shared" si="41"/>
        <v>0</v>
      </c>
      <c r="Z69" s="133">
        <f t="shared" si="42"/>
        <v>0</v>
      </c>
      <c r="AA69" s="138">
        <f t="shared" si="43"/>
        <v>0</v>
      </c>
      <c r="AB69" s="137">
        <f t="shared" si="44"/>
        <v>0</v>
      </c>
      <c r="AC69" s="104">
        <f t="shared" si="45"/>
        <v>0</v>
      </c>
      <c r="AD69" s="323">
        <f t="shared" si="48"/>
        <v>0</v>
      </c>
      <c r="AE69" s="325">
        <f t="shared" si="21"/>
        <v>0</v>
      </c>
      <c r="AF69" s="324">
        <f t="shared" si="22"/>
        <v>0</v>
      </c>
      <c r="AG69" s="104">
        <f t="shared" si="46"/>
        <v>0</v>
      </c>
    </row>
    <row r="70" spans="1:33" x14ac:dyDescent="0.25">
      <c r="A70" s="120">
        <f t="shared" si="47"/>
        <v>68</v>
      </c>
      <c r="B70" s="121"/>
      <c r="C70" s="122"/>
      <c r="D70" s="123"/>
      <c r="E70" s="124"/>
      <c r="F70" s="122"/>
      <c r="G70" s="125"/>
      <c r="H70" s="126">
        <f t="shared" si="32"/>
        <v>0</v>
      </c>
      <c r="I70" s="127">
        <f t="shared" si="31"/>
        <v>0</v>
      </c>
      <c r="J70" s="159"/>
      <c r="K70" s="181" t="str">
        <f t="shared" si="28"/>
        <v>2x/-High-end</v>
      </c>
      <c r="L70" s="182" t="s">
        <v>329</v>
      </c>
      <c r="M70" s="146" t="s">
        <v>208</v>
      </c>
      <c r="N70" s="183">
        <f>N69</f>
        <v>13850</v>
      </c>
      <c r="O70" s="185"/>
      <c r="P70" s="153"/>
      <c r="Q70" s="133">
        <f t="shared" si="33"/>
        <v>0</v>
      </c>
      <c r="R70" s="134">
        <f t="shared" si="34"/>
        <v>0</v>
      </c>
      <c r="S70" s="135" t="str">
        <f t="shared" si="35"/>
        <v>-</v>
      </c>
      <c r="T70" s="136" t="str">
        <f t="shared" si="36"/>
        <v>-</v>
      </c>
      <c r="U70" s="134">
        <f t="shared" si="37"/>
        <v>0</v>
      </c>
      <c r="V70" s="137">
        <f t="shared" si="38"/>
        <v>0</v>
      </c>
      <c r="W70" s="133">
        <f t="shared" si="39"/>
        <v>0</v>
      </c>
      <c r="X70" s="134">
        <f t="shared" si="40"/>
        <v>0</v>
      </c>
      <c r="Y70" s="137">
        <f t="shared" si="41"/>
        <v>0</v>
      </c>
      <c r="Z70" s="133">
        <f t="shared" si="42"/>
        <v>0</v>
      </c>
      <c r="AA70" s="138">
        <f t="shared" si="43"/>
        <v>0</v>
      </c>
      <c r="AB70" s="137">
        <f t="shared" si="44"/>
        <v>0</v>
      </c>
      <c r="AC70" s="104">
        <f t="shared" si="45"/>
        <v>0</v>
      </c>
      <c r="AD70" s="323">
        <f t="shared" si="48"/>
        <v>0</v>
      </c>
      <c r="AE70" s="325">
        <f t="shared" si="21"/>
        <v>0</v>
      </c>
      <c r="AF70" s="324">
        <f t="shared" si="22"/>
        <v>0</v>
      </c>
      <c r="AG70" s="104">
        <f t="shared" si="46"/>
        <v>0</v>
      </c>
    </row>
    <row r="71" spans="1:33" x14ac:dyDescent="0.25">
      <c r="A71" s="120">
        <f t="shared" si="47"/>
        <v>69</v>
      </c>
      <c r="B71" s="121"/>
      <c r="C71" s="122"/>
      <c r="D71" s="123"/>
      <c r="E71" s="124"/>
      <c r="F71" s="122"/>
      <c r="G71" s="125"/>
      <c r="H71" s="126">
        <f t="shared" si="32"/>
        <v>0</v>
      </c>
      <c r="I71" s="127">
        <f t="shared" si="31"/>
        <v>0</v>
      </c>
      <c r="J71" s="159"/>
      <c r="K71" s="181" t="str">
        <f t="shared" si="28"/>
        <v>2x/-Low-end</v>
      </c>
      <c r="L71" s="182" t="s">
        <v>329</v>
      </c>
      <c r="M71" s="146" t="s">
        <v>214</v>
      </c>
      <c r="N71" s="180">
        <f>N69*Reductie</f>
        <v>9695</v>
      </c>
      <c r="O71" s="185"/>
      <c r="P71" s="153"/>
      <c r="Q71" s="133">
        <f t="shared" si="33"/>
        <v>0</v>
      </c>
      <c r="R71" s="134">
        <f t="shared" si="34"/>
        <v>0</v>
      </c>
      <c r="S71" s="135" t="str">
        <f t="shared" si="35"/>
        <v>-</v>
      </c>
      <c r="T71" s="136" t="str">
        <f t="shared" si="36"/>
        <v>-</v>
      </c>
      <c r="U71" s="134">
        <f t="shared" si="37"/>
        <v>0</v>
      </c>
      <c r="V71" s="137">
        <f t="shared" si="38"/>
        <v>0</v>
      </c>
      <c r="W71" s="133">
        <f t="shared" si="39"/>
        <v>0</v>
      </c>
      <c r="X71" s="134">
        <f t="shared" si="40"/>
        <v>0</v>
      </c>
      <c r="Y71" s="137">
        <f t="shared" si="41"/>
        <v>0</v>
      </c>
      <c r="Z71" s="133">
        <f t="shared" si="42"/>
        <v>0</v>
      </c>
      <c r="AA71" s="138">
        <f t="shared" si="43"/>
        <v>0</v>
      </c>
      <c r="AB71" s="137">
        <f t="shared" si="44"/>
        <v>0</v>
      </c>
      <c r="AC71" s="104">
        <f t="shared" si="45"/>
        <v>0</v>
      </c>
      <c r="AD71" s="323">
        <f t="shared" si="48"/>
        <v>0</v>
      </c>
      <c r="AE71" s="325">
        <f t="shared" si="21"/>
        <v>0</v>
      </c>
      <c r="AF71" s="324">
        <f t="shared" si="22"/>
        <v>0</v>
      </c>
      <c r="AG71" s="104">
        <f t="shared" si="46"/>
        <v>0</v>
      </c>
    </row>
    <row r="72" spans="1:33" x14ac:dyDescent="0.25">
      <c r="A72" s="120">
        <f t="shared" si="47"/>
        <v>70</v>
      </c>
      <c r="B72" s="121"/>
      <c r="C72" s="122"/>
      <c r="D72" s="123"/>
      <c r="E72" s="124"/>
      <c r="F72" s="122"/>
      <c r="G72" s="125"/>
      <c r="H72" s="126">
        <f t="shared" si="32"/>
        <v>0</v>
      </c>
      <c r="I72" s="127">
        <f t="shared" si="31"/>
        <v>0</v>
      </c>
      <c r="J72" s="159"/>
      <c r="K72" s="181" t="str">
        <f t="shared" si="28"/>
        <v>1xEmpacher</v>
      </c>
      <c r="L72" s="182" t="s">
        <v>213</v>
      </c>
      <c r="M72" s="146" t="s">
        <v>288</v>
      </c>
      <c r="N72" s="180">
        <f>7570*1.19</f>
        <v>9008.2999999999993</v>
      </c>
      <c r="O72" s="185"/>
      <c r="P72" s="153"/>
      <c r="Q72" s="133">
        <f t="shared" si="33"/>
        <v>0</v>
      </c>
      <c r="R72" s="134">
        <f t="shared" si="34"/>
        <v>0</v>
      </c>
      <c r="S72" s="135" t="str">
        <f t="shared" si="35"/>
        <v>-</v>
      </c>
      <c r="T72" s="136" t="str">
        <f t="shared" si="36"/>
        <v>-</v>
      </c>
      <c r="U72" s="134">
        <f t="shared" si="37"/>
        <v>0</v>
      </c>
      <c r="V72" s="137">
        <f t="shared" si="38"/>
        <v>0</v>
      </c>
      <c r="W72" s="133">
        <f t="shared" si="39"/>
        <v>0</v>
      </c>
      <c r="X72" s="134">
        <f t="shared" si="40"/>
        <v>0</v>
      </c>
      <c r="Y72" s="137">
        <f t="shared" si="41"/>
        <v>0</v>
      </c>
      <c r="Z72" s="133">
        <f t="shared" si="42"/>
        <v>0</v>
      </c>
      <c r="AA72" s="138">
        <f t="shared" si="43"/>
        <v>0</v>
      </c>
      <c r="AB72" s="137">
        <f t="shared" si="44"/>
        <v>0</v>
      </c>
      <c r="AC72" s="104">
        <f t="shared" si="45"/>
        <v>0</v>
      </c>
      <c r="AD72" s="323">
        <f t="shared" si="48"/>
        <v>0</v>
      </c>
      <c r="AE72" s="325">
        <f t="shared" si="21"/>
        <v>0</v>
      </c>
      <c r="AF72" s="324">
        <f t="shared" si="22"/>
        <v>0</v>
      </c>
      <c r="AG72" s="104">
        <f t="shared" si="46"/>
        <v>0</v>
      </c>
    </row>
    <row r="73" spans="1:33" x14ac:dyDescent="0.25">
      <c r="A73" s="120">
        <f t="shared" si="47"/>
        <v>71</v>
      </c>
      <c r="B73" s="121"/>
      <c r="C73" s="122"/>
      <c r="D73" s="123"/>
      <c r="E73" s="124"/>
      <c r="F73" s="122"/>
      <c r="G73" s="125"/>
      <c r="H73" s="126">
        <f t="shared" si="32"/>
        <v>0</v>
      </c>
      <c r="I73" s="127">
        <f t="shared" si="31"/>
        <v>0</v>
      </c>
      <c r="J73" s="159"/>
      <c r="K73" s="181" t="str">
        <f t="shared" si="28"/>
        <v>1xFilippi</v>
      </c>
      <c r="L73" s="182" t="s">
        <v>213</v>
      </c>
      <c r="M73" s="146" t="s">
        <v>292</v>
      </c>
      <c r="N73" s="180">
        <v>8250</v>
      </c>
      <c r="O73" s="185"/>
      <c r="P73" s="153"/>
      <c r="Q73" s="133">
        <f t="shared" si="33"/>
        <v>0</v>
      </c>
      <c r="R73" s="134">
        <f t="shared" si="34"/>
        <v>0</v>
      </c>
      <c r="S73" s="135" t="str">
        <f t="shared" si="35"/>
        <v>-</v>
      </c>
      <c r="T73" s="136" t="str">
        <f t="shared" si="36"/>
        <v>-</v>
      </c>
      <c r="U73" s="134">
        <f t="shared" si="37"/>
        <v>0</v>
      </c>
      <c r="V73" s="137">
        <f t="shared" si="38"/>
        <v>0</v>
      </c>
      <c r="W73" s="133">
        <f t="shared" si="39"/>
        <v>0</v>
      </c>
      <c r="X73" s="134">
        <f t="shared" si="40"/>
        <v>0</v>
      </c>
      <c r="Y73" s="137">
        <f t="shared" si="41"/>
        <v>0</v>
      </c>
      <c r="Z73" s="133">
        <f t="shared" si="42"/>
        <v>0</v>
      </c>
      <c r="AA73" s="138">
        <f t="shared" si="43"/>
        <v>0</v>
      </c>
      <c r="AB73" s="137">
        <f t="shared" si="44"/>
        <v>0</v>
      </c>
      <c r="AC73" s="104">
        <f t="shared" si="45"/>
        <v>0</v>
      </c>
      <c r="AD73" s="323">
        <f t="shared" si="48"/>
        <v>0</v>
      </c>
      <c r="AE73" s="325">
        <f t="shared" si="21"/>
        <v>0</v>
      </c>
      <c r="AF73" s="324">
        <f t="shared" si="22"/>
        <v>0</v>
      </c>
      <c r="AG73" s="104">
        <f t="shared" si="46"/>
        <v>0</v>
      </c>
    </row>
    <row r="74" spans="1:33" x14ac:dyDescent="0.25">
      <c r="A74" s="120">
        <f t="shared" si="47"/>
        <v>72</v>
      </c>
      <c r="B74" s="121"/>
      <c r="C74" s="122"/>
      <c r="D74" s="123"/>
      <c r="E74" s="124"/>
      <c r="F74" s="122"/>
      <c r="G74" s="125"/>
      <c r="H74" s="126">
        <f t="shared" si="32"/>
        <v>0</v>
      </c>
      <c r="I74" s="127">
        <f t="shared" si="31"/>
        <v>0</v>
      </c>
      <c r="J74" s="159"/>
      <c r="K74" s="181" t="str">
        <f t="shared" si="28"/>
        <v>1xHigh-end</v>
      </c>
      <c r="L74" s="182" t="s">
        <v>213</v>
      </c>
      <c r="M74" s="146" t="s">
        <v>208</v>
      </c>
      <c r="N74" s="180">
        <f>N73</f>
        <v>8250</v>
      </c>
      <c r="O74" s="185"/>
      <c r="P74" s="153"/>
      <c r="Q74" s="133">
        <f t="shared" si="33"/>
        <v>0</v>
      </c>
      <c r="R74" s="134">
        <f t="shared" si="34"/>
        <v>0</v>
      </c>
      <c r="S74" s="135" t="str">
        <f t="shared" si="35"/>
        <v>-</v>
      </c>
      <c r="T74" s="136" t="str">
        <f t="shared" si="36"/>
        <v>-</v>
      </c>
      <c r="U74" s="134">
        <f t="shared" si="37"/>
        <v>0</v>
      </c>
      <c r="V74" s="137">
        <f t="shared" si="38"/>
        <v>0</v>
      </c>
      <c r="W74" s="133">
        <f t="shared" si="39"/>
        <v>0</v>
      </c>
      <c r="X74" s="134">
        <f t="shared" si="40"/>
        <v>0</v>
      </c>
      <c r="Y74" s="137">
        <f t="shared" si="41"/>
        <v>0</v>
      </c>
      <c r="Z74" s="133">
        <f t="shared" si="42"/>
        <v>0</v>
      </c>
      <c r="AA74" s="138">
        <f t="shared" si="43"/>
        <v>0</v>
      </c>
      <c r="AB74" s="137">
        <f t="shared" si="44"/>
        <v>0</v>
      </c>
      <c r="AC74" s="104">
        <f t="shared" si="45"/>
        <v>0</v>
      </c>
      <c r="AD74" s="323">
        <f t="shared" si="48"/>
        <v>0</v>
      </c>
      <c r="AE74" s="325">
        <f t="shared" si="21"/>
        <v>0</v>
      </c>
      <c r="AF74" s="324">
        <f t="shared" si="22"/>
        <v>0</v>
      </c>
      <c r="AG74" s="104">
        <f t="shared" si="46"/>
        <v>0</v>
      </c>
    </row>
    <row r="75" spans="1:33" x14ac:dyDescent="0.25">
      <c r="A75" s="120">
        <f t="shared" si="47"/>
        <v>73</v>
      </c>
      <c r="B75" s="121"/>
      <c r="C75" s="122"/>
      <c r="D75" s="123"/>
      <c r="E75" s="124"/>
      <c r="F75" s="122"/>
      <c r="G75" s="125"/>
      <c r="H75" s="126">
        <f t="shared" si="32"/>
        <v>0</v>
      </c>
      <c r="I75" s="127">
        <f t="shared" si="31"/>
        <v>0</v>
      </c>
      <c r="J75" s="159"/>
      <c r="K75" s="181" t="str">
        <f t="shared" si="28"/>
        <v>1xLow-end</v>
      </c>
      <c r="L75" s="182" t="s">
        <v>213</v>
      </c>
      <c r="M75" s="146" t="s">
        <v>214</v>
      </c>
      <c r="N75" s="180">
        <f>N73*Reductie</f>
        <v>5775</v>
      </c>
      <c r="O75" s="185"/>
      <c r="P75" s="153"/>
      <c r="Q75" s="133">
        <f t="shared" si="33"/>
        <v>0</v>
      </c>
      <c r="R75" s="134">
        <f t="shared" si="34"/>
        <v>0</v>
      </c>
      <c r="S75" s="135" t="str">
        <f t="shared" si="35"/>
        <v>-</v>
      </c>
      <c r="T75" s="136" t="str">
        <f t="shared" si="36"/>
        <v>-</v>
      </c>
      <c r="U75" s="134">
        <f t="shared" si="37"/>
        <v>0</v>
      </c>
      <c r="V75" s="137">
        <f t="shared" si="38"/>
        <v>0</v>
      </c>
      <c r="W75" s="133">
        <f t="shared" si="39"/>
        <v>0</v>
      </c>
      <c r="X75" s="134">
        <f t="shared" si="40"/>
        <v>0</v>
      </c>
      <c r="Y75" s="137">
        <f t="shared" si="41"/>
        <v>0</v>
      </c>
      <c r="Z75" s="133">
        <f t="shared" si="42"/>
        <v>0</v>
      </c>
      <c r="AA75" s="138">
        <f t="shared" si="43"/>
        <v>0</v>
      </c>
      <c r="AB75" s="137">
        <f t="shared" si="44"/>
        <v>0</v>
      </c>
      <c r="AC75" s="104">
        <f t="shared" si="45"/>
        <v>0</v>
      </c>
      <c r="AD75" s="323">
        <f t="shared" si="48"/>
        <v>0</v>
      </c>
      <c r="AE75" s="325">
        <f t="shared" si="21"/>
        <v>0</v>
      </c>
      <c r="AF75" s="324">
        <f t="shared" si="22"/>
        <v>0</v>
      </c>
      <c r="AG75" s="104">
        <f t="shared" si="46"/>
        <v>0</v>
      </c>
    </row>
    <row r="76" spans="1:33" x14ac:dyDescent="0.25">
      <c r="A76" s="120">
        <f t="shared" si="47"/>
        <v>74</v>
      </c>
      <c r="B76" s="121"/>
      <c r="C76" s="122"/>
      <c r="D76" s="123"/>
      <c r="E76" s="124"/>
      <c r="F76" s="122"/>
      <c r="G76" s="125"/>
      <c r="H76" s="126">
        <f t="shared" si="32"/>
        <v>0</v>
      </c>
      <c r="I76" s="127">
        <f t="shared" si="31"/>
        <v>0</v>
      </c>
      <c r="J76" s="159"/>
      <c r="K76" s="181" t="str">
        <f t="shared" si="28"/>
        <v>1xOefen</v>
      </c>
      <c r="L76" s="182" t="s">
        <v>213</v>
      </c>
      <c r="M76" s="146" t="s">
        <v>338</v>
      </c>
      <c r="N76" s="180">
        <f>N75</f>
        <v>5775</v>
      </c>
      <c r="O76" s="185"/>
      <c r="P76" s="153"/>
      <c r="Q76" s="133">
        <f t="shared" si="33"/>
        <v>0</v>
      </c>
      <c r="R76" s="134">
        <f t="shared" si="34"/>
        <v>0</v>
      </c>
      <c r="S76" s="135" t="str">
        <f t="shared" si="35"/>
        <v>-</v>
      </c>
      <c r="T76" s="136" t="str">
        <f t="shared" si="36"/>
        <v>-</v>
      </c>
      <c r="U76" s="134">
        <f t="shared" si="37"/>
        <v>0</v>
      </c>
      <c r="V76" s="137">
        <f t="shared" si="38"/>
        <v>0</v>
      </c>
      <c r="W76" s="133">
        <f t="shared" si="39"/>
        <v>0</v>
      </c>
      <c r="X76" s="134">
        <f t="shared" si="40"/>
        <v>0</v>
      </c>
      <c r="Y76" s="137">
        <f t="shared" si="41"/>
        <v>0</v>
      </c>
      <c r="Z76" s="133">
        <f t="shared" si="42"/>
        <v>0</v>
      </c>
      <c r="AA76" s="138">
        <f t="shared" si="43"/>
        <v>0</v>
      </c>
      <c r="AB76" s="137">
        <f t="shared" si="44"/>
        <v>0</v>
      </c>
      <c r="AC76" s="104">
        <f t="shared" si="45"/>
        <v>0</v>
      </c>
      <c r="AD76" s="323">
        <f t="shared" si="48"/>
        <v>0</v>
      </c>
      <c r="AE76" s="325">
        <f t="shared" si="21"/>
        <v>0</v>
      </c>
      <c r="AF76" s="324">
        <f t="shared" si="22"/>
        <v>0</v>
      </c>
      <c r="AG76" s="104">
        <f t="shared" si="46"/>
        <v>0</v>
      </c>
    </row>
    <row r="77" spans="1:33" x14ac:dyDescent="0.25">
      <c r="A77" s="120">
        <f t="shared" si="47"/>
        <v>75</v>
      </c>
      <c r="B77" s="121"/>
      <c r="C77" s="122"/>
      <c r="D77" s="123"/>
      <c r="E77" s="124"/>
      <c r="F77" s="122"/>
      <c r="G77" s="125"/>
      <c r="H77" s="126">
        <f t="shared" si="32"/>
        <v>0</v>
      </c>
      <c r="I77" s="127">
        <f t="shared" si="31"/>
        <v>0</v>
      </c>
      <c r="J77" s="159"/>
      <c r="K77" s="181" t="str">
        <f t="shared" si="28"/>
        <v>C4x+C-boot</v>
      </c>
      <c r="L77" s="182" t="s">
        <v>278</v>
      </c>
      <c r="M77" s="146" t="s">
        <v>198</v>
      </c>
      <c r="N77" s="180">
        <v>12890</v>
      </c>
      <c r="O77" s="185"/>
      <c r="P77" s="153"/>
      <c r="Q77" s="133">
        <f t="shared" si="33"/>
        <v>0</v>
      </c>
      <c r="R77" s="134">
        <f t="shared" si="34"/>
        <v>0</v>
      </c>
      <c r="S77" s="135" t="str">
        <f t="shared" si="35"/>
        <v>-</v>
      </c>
      <c r="T77" s="136" t="str">
        <f t="shared" si="36"/>
        <v>-</v>
      </c>
      <c r="U77" s="134">
        <f t="shared" si="37"/>
        <v>0</v>
      </c>
      <c r="V77" s="137">
        <f t="shared" si="38"/>
        <v>0</v>
      </c>
      <c r="W77" s="133">
        <f t="shared" si="39"/>
        <v>0</v>
      </c>
      <c r="X77" s="134">
        <f t="shared" si="40"/>
        <v>0</v>
      </c>
      <c r="Y77" s="137">
        <f t="shared" si="41"/>
        <v>0</v>
      </c>
      <c r="Z77" s="133">
        <f t="shared" si="42"/>
        <v>0</v>
      </c>
      <c r="AA77" s="138">
        <f t="shared" si="43"/>
        <v>0</v>
      </c>
      <c r="AB77" s="137">
        <f t="shared" si="44"/>
        <v>0</v>
      </c>
      <c r="AC77" s="104">
        <f t="shared" si="45"/>
        <v>0</v>
      </c>
      <c r="AD77" s="323">
        <f t="shared" si="48"/>
        <v>0</v>
      </c>
      <c r="AE77" s="325">
        <f t="shared" si="21"/>
        <v>0</v>
      </c>
      <c r="AF77" s="324">
        <f t="shared" si="22"/>
        <v>0</v>
      </c>
      <c r="AG77" s="104">
        <f t="shared" si="46"/>
        <v>0</v>
      </c>
    </row>
    <row r="78" spans="1:33" x14ac:dyDescent="0.25">
      <c r="A78" s="120">
        <f t="shared" si="47"/>
        <v>76</v>
      </c>
      <c r="B78" s="121"/>
      <c r="C78" s="122"/>
      <c r="D78" s="123"/>
      <c r="E78" s="124"/>
      <c r="F78" s="122"/>
      <c r="G78" s="125"/>
      <c r="H78" s="126">
        <f t="shared" si="32"/>
        <v>0</v>
      </c>
      <c r="I78" s="127">
        <f t="shared" si="31"/>
        <v>0</v>
      </c>
      <c r="J78" s="159"/>
      <c r="K78" s="181" t="str">
        <f t="shared" si="28"/>
        <v>C4+C-boot</v>
      </c>
      <c r="L78" s="182" t="s">
        <v>223</v>
      </c>
      <c r="M78" s="146" t="s">
        <v>198</v>
      </c>
      <c r="N78" s="180">
        <v>11990</v>
      </c>
      <c r="O78" s="185"/>
      <c r="P78" s="153"/>
      <c r="Q78" s="133">
        <f t="shared" si="33"/>
        <v>0</v>
      </c>
      <c r="R78" s="134">
        <f t="shared" si="34"/>
        <v>0</v>
      </c>
      <c r="S78" s="135" t="str">
        <f t="shared" si="35"/>
        <v>-</v>
      </c>
      <c r="T78" s="136" t="str">
        <f t="shared" si="36"/>
        <v>-</v>
      </c>
      <c r="U78" s="134">
        <f t="shared" si="37"/>
        <v>0</v>
      </c>
      <c r="V78" s="137">
        <f t="shared" si="38"/>
        <v>0</v>
      </c>
      <c r="W78" s="133">
        <f t="shared" si="39"/>
        <v>0</v>
      </c>
      <c r="X78" s="134">
        <f t="shared" si="40"/>
        <v>0</v>
      </c>
      <c r="Y78" s="137">
        <f t="shared" si="41"/>
        <v>0</v>
      </c>
      <c r="Z78" s="133">
        <f t="shared" si="42"/>
        <v>0</v>
      </c>
      <c r="AA78" s="138">
        <f t="shared" si="43"/>
        <v>0</v>
      </c>
      <c r="AB78" s="137">
        <f t="shared" si="44"/>
        <v>0</v>
      </c>
      <c r="AC78" s="104">
        <f t="shared" si="45"/>
        <v>0</v>
      </c>
      <c r="AD78" s="323">
        <f t="shared" si="48"/>
        <v>0</v>
      </c>
      <c r="AE78" s="325">
        <f t="shared" si="21"/>
        <v>0</v>
      </c>
      <c r="AF78" s="324">
        <f t="shared" si="22"/>
        <v>0</v>
      </c>
      <c r="AG78" s="104">
        <f t="shared" si="46"/>
        <v>0</v>
      </c>
    </row>
    <row r="79" spans="1:33" x14ac:dyDescent="0.25">
      <c r="A79" s="120">
        <f t="shared" si="47"/>
        <v>77</v>
      </c>
      <c r="B79" s="121"/>
      <c r="C79" s="122"/>
      <c r="D79" s="123"/>
      <c r="E79" s="124"/>
      <c r="F79" s="122"/>
      <c r="G79" s="125"/>
      <c r="H79" s="126">
        <f t="shared" si="32"/>
        <v>0</v>
      </c>
      <c r="I79" s="127">
        <f t="shared" si="31"/>
        <v>0</v>
      </c>
      <c r="J79" s="159"/>
      <c r="K79" s="181" t="str">
        <f t="shared" si="28"/>
        <v>C4+High-end</v>
      </c>
      <c r="L79" s="182" t="s">
        <v>223</v>
      </c>
      <c r="M79" s="146" t="s">
        <v>208</v>
      </c>
      <c r="N79" s="180">
        <v>16500</v>
      </c>
      <c r="O79" s="185"/>
      <c r="P79" s="153"/>
      <c r="Q79" s="133">
        <f t="shared" si="33"/>
        <v>0</v>
      </c>
      <c r="R79" s="134">
        <f t="shared" si="34"/>
        <v>0</v>
      </c>
      <c r="S79" s="135" t="str">
        <f t="shared" si="35"/>
        <v>-</v>
      </c>
      <c r="T79" s="136" t="str">
        <f t="shared" si="36"/>
        <v>-</v>
      </c>
      <c r="U79" s="134">
        <f t="shared" si="37"/>
        <v>0</v>
      </c>
      <c r="V79" s="137">
        <f t="shared" si="38"/>
        <v>0</v>
      </c>
      <c r="W79" s="133">
        <f t="shared" si="39"/>
        <v>0</v>
      </c>
      <c r="X79" s="134">
        <f t="shared" si="40"/>
        <v>0</v>
      </c>
      <c r="Y79" s="137">
        <f t="shared" si="41"/>
        <v>0</v>
      </c>
      <c r="Z79" s="133">
        <f t="shared" si="42"/>
        <v>0</v>
      </c>
      <c r="AA79" s="138">
        <f t="shared" si="43"/>
        <v>0</v>
      </c>
      <c r="AB79" s="137">
        <f t="shared" si="44"/>
        <v>0</v>
      </c>
      <c r="AC79" s="104">
        <f t="shared" si="45"/>
        <v>0</v>
      </c>
      <c r="AD79" s="323">
        <f t="shared" si="48"/>
        <v>0</v>
      </c>
      <c r="AE79" s="325">
        <f t="shared" si="21"/>
        <v>0</v>
      </c>
      <c r="AF79" s="324">
        <f t="shared" si="22"/>
        <v>0</v>
      </c>
      <c r="AG79" s="104">
        <f t="shared" si="46"/>
        <v>0</v>
      </c>
    </row>
    <row r="80" spans="1:33" x14ac:dyDescent="0.25">
      <c r="A80" s="120">
        <f t="shared" si="47"/>
        <v>78</v>
      </c>
      <c r="B80" s="121"/>
      <c r="C80" s="122"/>
      <c r="D80" s="123"/>
      <c r="E80" s="124"/>
      <c r="F80" s="122"/>
      <c r="G80" s="125"/>
      <c r="H80" s="126">
        <f t="shared" si="32"/>
        <v>0</v>
      </c>
      <c r="I80" s="127">
        <f t="shared" si="31"/>
        <v>0</v>
      </c>
      <c r="J80" s="159"/>
      <c r="K80" s="181" t="str">
        <f t="shared" si="28"/>
        <v>C2xC-boot</v>
      </c>
      <c r="L80" s="182" t="s">
        <v>310</v>
      </c>
      <c r="M80" s="146" t="s">
        <v>198</v>
      </c>
      <c r="N80" s="180">
        <v>7550</v>
      </c>
      <c r="O80" s="185"/>
      <c r="P80" s="153"/>
      <c r="Q80" s="133">
        <f t="shared" si="33"/>
        <v>0</v>
      </c>
      <c r="R80" s="134">
        <f t="shared" si="34"/>
        <v>0</v>
      </c>
      <c r="S80" s="135" t="str">
        <f t="shared" si="35"/>
        <v>-</v>
      </c>
      <c r="T80" s="136" t="str">
        <f t="shared" si="36"/>
        <v>-</v>
      </c>
      <c r="U80" s="134">
        <f t="shared" si="37"/>
        <v>0</v>
      </c>
      <c r="V80" s="137">
        <f t="shared" si="38"/>
        <v>0</v>
      </c>
      <c r="W80" s="133">
        <f t="shared" si="39"/>
        <v>0</v>
      </c>
      <c r="X80" s="134">
        <f t="shared" si="40"/>
        <v>0</v>
      </c>
      <c r="Y80" s="137">
        <f t="shared" si="41"/>
        <v>0</v>
      </c>
      <c r="Z80" s="133">
        <f t="shared" si="42"/>
        <v>0</v>
      </c>
      <c r="AA80" s="138">
        <f t="shared" si="43"/>
        <v>0</v>
      </c>
      <c r="AB80" s="137">
        <f t="shared" si="44"/>
        <v>0</v>
      </c>
      <c r="AC80" s="104">
        <f t="shared" si="45"/>
        <v>0</v>
      </c>
      <c r="AD80" s="323">
        <f t="shared" si="48"/>
        <v>0</v>
      </c>
      <c r="AE80" s="325">
        <f t="shared" si="21"/>
        <v>0</v>
      </c>
      <c r="AF80" s="324">
        <f t="shared" si="22"/>
        <v>0</v>
      </c>
      <c r="AG80" s="104">
        <f t="shared" si="46"/>
        <v>0</v>
      </c>
    </row>
    <row r="81" spans="1:33" x14ac:dyDescent="0.25">
      <c r="A81" s="120">
        <f t="shared" si="47"/>
        <v>79</v>
      </c>
      <c r="B81" s="121"/>
      <c r="C81" s="122"/>
      <c r="D81" s="123"/>
      <c r="E81" s="124"/>
      <c r="F81" s="122"/>
      <c r="G81" s="125"/>
      <c r="H81" s="126">
        <f t="shared" si="32"/>
        <v>0</v>
      </c>
      <c r="I81" s="127">
        <f t="shared" si="31"/>
        <v>0</v>
      </c>
      <c r="J81" s="159"/>
      <c r="K81" s="181" t="str">
        <f t="shared" si="28"/>
        <v>C2x+C-boot</v>
      </c>
      <c r="L81" s="182" t="s">
        <v>291</v>
      </c>
      <c r="M81" s="146" t="s">
        <v>198</v>
      </c>
      <c r="N81" s="180">
        <v>9745</v>
      </c>
      <c r="O81" s="185"/>
      <c r="P81" s="153"/>
      <c r="Q81" s="133">
        <f t="shared" si="33"/>
        <v>0</v>
      </c>
      <c r="R81" s="134">
        <f t="shared" si="34"/>
        <v>0</v>
      </c>
      <c r="S81" s="135" t="str">
        <f t="shared" si="35"/>
        <v>-</v>
      </c>
      <c r="T81" s="136" t="str">
        <f t="shared" si="36"/>
        <v>-</v>
      </c>
      <c r="U81" s="134">
        <f t="shared" si="37"/>
        <v>0</v>
      </c>
      <c r="V81" s="137">
        <f t="shared" si="38"/>
        <v>0</v>
      </c>
      <c r="W81" s="133">
        <f t="shared" si="39"/>
        <v>0</v>
      </c>
      <c r="X81" s="134">
        <f t="shared" si="40"/>
        <v>0</v>
      </c>
      <c r="Y81" s="137">
        <f t="shared" si="41"/>
        <v>0</v>
      </c>
      <c r="Z81" s="133">
        <f t="shared" si="42"/>
        <v>0</v>
      </c>
      <c r="AA81" s="138">
        <f t="shared" si="43"/>
        <v>0</v>
      </c>
      <c r="AB81" s="137">
        <f t="shared" si="44"/>
        <v>0</v>
      </c>
      <c r="AC81" s="104">
        <f t="shared" si="45"/>
        <v>0</v>
      </c>
      <c r="AD81" s="323">
        <f t="shared" si="48"/>
        <v>0</v>
      </c>
      <c r="AE81" s="325">
        <f t="shared" si="21"/>
        <v>0</v>
      </c>
      <c r="AF81" s="324">
        <f t="shared" si="22"/>
        <v>0</v>
      </c>
      <c r="AG81" s="104">
        <f t="shared" si="46"/>
        <v>0</v>
      </c>
    </row>
    <row r="82" spans="1:33" x14ac:dyDescent="0.25">
      <c r="A82" s="120">
        <f t="shared" si="47"/>
        <v>80</v>
      </c>
      <c r="B82" s="121"/>
      <c r="C82" s="122"/>
      <c r="D82" s="123"/>
      <c r="E82" s="124"/>
      <c r="F82" s="122"/>
      <c r="G82" s="125"/>
      <c r="H82" s="126">
        <f t="shared" si="32"/>
        <v>0</v>
      </c>
      <c r="I82" s="127">
        <f t="shared" si="31"/>
        <v>0</v>
      </c>
      <c r="J82" s="159"/>
      <c r="K82" s="181" t="str">
        <f t="shared" si="28"/>
        <v>C2+C-boot</v>
      </c>
      <c r="L82" s="182" t="s">
        <v>327</v>
      </c>
      <c r="M82" s="146" t="s">
        <v>198</v>
      </c>
      <c r="N82" s="180">
        <v>9475</v>
      </c>
      <c r="O82" s="185"/>
      <c r="P82" s="153"/>
      <c r="Q82" s="133">
        <f t="shared" si="33"/>
        <v>0</v>
      </c>
      <c r="R82" s="134">
        <f t="shared" si="34"/>
        <v>0</v>
      </c>
      <c r="S82" s="135" t="str">
        <f t="shared" si="35"/>
        <v>-</v>
      </c>
      <c r="T82" s="136" t="str">
        <f t="shared" si="36"/>
        <v>-</v>
      </c>
      <c r="U82" s="134">
        <f t="shared" si="37"/>
        <v>0</v>
      </c>
      <c r="V82" s="137">
        <f t="shared" si="38"/>
        <v>0</v>
      </c>
      <c r="W82" s="133">
        <f t="shared" si="39"/>
        <v>0</v>
      </c>
      <c r="X82" s="134">
        <f t="shared" si="40"/>
        <v>0</v>
      </c>
      <c r="Y82" s="137">
        <f t="shared" si="41"/>
        <v>0</v>
      </c>
      <c r="Z82" s="133">
        <f t="shared" si="42"/>
        <v>0</v>
      </c>
      <c r="AA82" s="138">
        <f t="shared" si="43"/>
        <v>0</v>
      </c>
      <c r="AB82" s="137">
        <f t="shared" si="44"/>
        <v>0</v>
      </c>
      <c r="AC82" s="104">
        <f t="shared" si="45"/>
        <v>0</v>
      </c>
      <c r="AD82" s="323">
        <f t="shared" si="48"/>
        <v>0</v>
      </c>
      <c r="AE82" s="325">
        <f t="shared" si="21"/>
        <v>0</v>
      </c>
      <c r="AF82" s="324">
        <f t="shared" si="22"/>
        <v>0</v>
      </c>
      <c r="AG82" s="104">
        <f t="shared" si="46"/>
        <v>0</v>
      </c>
    </row>
    <row r="83" spans="1:33" x14ac:dyDescent="0.25">
      <c r="A83" s="120">
        <f t="shared" si="47"/>
        <v>81</v>
      </c>
      <c r="B83" s="121"/>
      <c r="C83" s="122"/>
      <c r="D83" s="123"/>
      <c r="E83" s="124"/>
      <c r="F83" s="122"/>
      <c r="G83" s="125"/>
      <c r="H83" s="126">
        <f t="shared" si="32"/>
        <v>0</v>
      </c>
      <c r="I83" s="127">
        <f t="shared" si="31"/>
        <v>0</v>
      </c>
      <c r="J83" s="159"/>
      <c r="K83" s="181" t="str">
        <f t="shared" si="28"/>
        <v>C1xC-boot</v>
      </c>
      <c r="L83" s="182" t="s">
        <v>300</v>
      </c>
      <c r="M83" s="146" t="s">
        <v>198</v>
      </c>
      <c r="N83" s="180">
        <v>4990</v>
      </c>
      <c r="O83" s="185"/>
      <c r="P83" s="153"/>
      <c r="Q83" s="133">
        <f t="shared" si="33"/>
        <v>0</v>
      </c>
      <c r="R83" s="134">
        <f t="shared" si="34"/>
        <v>0</v>
      </c>
      <c r="S83" s="135" t="str">
        <f t="shared" si="35"/>
        <v>-</v>
      </c>
      <c r="T83" s="136" t="str">
        <f t="shared" si="36"/>
        <v>-</v>
      </c>
      <c r="U83" s="134">
        <f t="shared" si="37"/>
        <v>0</v>
      </c>
      <c r="V83" s="137">
        <f t="shared" si="38"/>
        <v>0</v>
      </c>
      <c r="W83" s="133">
        <f t="shared" si="39"/>
        <v>0</v>
      </c>
      <c r="X83" s="134">
        <f t="shared" si="40"/>
        <v>0</v>
      </c>
      <c r="Y83" s="137">
        <f t="shared" si="41"/>
        <v>0</v>
      </c>
      <c r="Z83" s="133">
        <f t="shared" si="42"/>
        <v>0</v>
      </c>
      <c r="AA83" s="138">
        <f t="shared" si="43"/>
        <v>0</v>
      </c>
      <c r="AB83" s="137">
        <f t="shared" si="44"/>
        <v>0</v>
      </c>
      <c r="AC83" s="104">
        <f t="shared" si="45"/>
        <v>0</v>
      </c>
      <c r="AD83" s="323">
        <f t="shared" si="48"/>
        <v>0</v>
      </c>
      <c r="AE83" s="325">
        <f t="shared" ref="AE83:AE146" si="49">IF(X83&lt;&gt;0,$H83,0)</f>
        <v>0</v>
      </c>
      <c r="AF83" s="324">
        <f t="shared" ref="AF83:AF146" si="50">IF(Y83&lt;&gt;0,$H83,0)</f>
        <v>0</v>
      </c>
      <c r="AG83" s="104">
        <f t="shared" si="46"/>
        <v>0</v>
      </c>
    </row>
    <row r="84" spans="1:33" x14ac:dyDescent="0.25">
      <c r="A84" s="120">
        <f t="shared" si="47"/>
        <v>82</v>
      </c>
      <c r="B84" s="121"/>
      <c r="C84" s="122"/>
      <c r="D84" s="123"/>
      <c r="E84" s="124"/>
      <c r="F84" s="122"/>
      <c r="G84" s="125"/>
      <c r="H84" s="126">
        <f t="shared" si="32"/>
        <v>0</v>
      </c>
      <c r="I84" s="127">
        <f t="shared" si="31"/>
        <v>0</v>
      </c>
      <c r="J84" s="159"/>
      <c r="K84" s="181" t="str">
        <f t="shared" si="28"/>
        <v>W4+Wherry</v>
      </c>
      <c r="L84" s="182" t="s">
        <v>341</v>
      </c>
      <c r="M84" s="146" t="s">
        <v>199</v>
      </c>
      <c r="N84" s="180">
        <v>15100</v>
      </c>
      <c r="O84" s="185"/>
      <c r="P84" s="153"/>
      <c r="Q84" s="133">
        <f t="shared" si="33"/>
        <v>0</v>
      </c>
      <c r="R84" s="134">
        <f t="shared" si="34"/>
        <v>0</v>
      </c>
      <c r="S84" s="135" t="str">
        <f t="shared" si="35"/>
        <v>-</v>
      </c>
      <c r="T84" s="136" t="str">
        <f t="shared" si="36"/>
        <v>-</v>
      </c>
      <c r="U84" s="134">
        <f t="shared" si="37"/>
        <v>0</v>
      </c>
      <c r="V84" s="137">
        <f t="shared" si="38"/>
        <v>0</v>
      </c>
      <c r="W84" s="133">
        <f t="shared" si="39"/>
        <v>0</v>
      </c>
      <c r="X84" s="134">
        <f t="shared" si="40"/>
        <v>0</v>
      </c>
      <c r="Y84" s="137">
        <f t="shared" si="41"/>
        <v>0</v>
      </c>
      <c r="Z84" s="133">
        <f t="shared" si="42"/>
        <v>0</v>
      </c>
      <c r="AA84" s="138">
        <f t="shared" si="43"/>
        <v>0</v>
      </c>
      <c r="AB84" s="137">
        <f t="shared" si="44"/>
        <v>0</v>
      </c>
      <c r="AC84" s="104">
        <f t="shared" si="45"/>
        <v>0</v>
      </c>
      <c r="AD84" s="323">
        <f t="shared" si="48"/>
        <v>0</v>
      </c>
      <c r="AE84" s="325">
        <f t="shared" si="49"/>
        <v>0</v>
      </c>
      <c r="AF84" s="324">
        <f t="shared" si="50"/>
        <v>0</v>
      </c>
      <c r="AG84" s="104">
        <f t="shared" si="46"/>
        <v>0</v>
      </c>
    </row>
    <row r="85" spans="1:33" x14ac:dyDescent="0.25">
      <c r="A85" s="120">
        <f t="shared" si="47"/>
        <v>83</v>
      </c>
      <c r="B85" s="121"/>
      <c r="C85" s="122"/>
      <c r="D85" s="123"/>
      <c r="E85" s="124"/>
      <c r="F85" s="122"/>
      <c r="G85" s="125"/>
      <c r="H85" s="126">
        <f t="shared" si="32"/>
        <v>0</v>
      </c>
      <c r="I85" s="127">
        <f t="shared" ref="I85:I116" si="51">IF($E85&lt;&gt;0,$E85+levensduur,0)</f>
        <v>0</v>
      </c>
      <c r="J85" s="159"/>
      <c r="K85" s="181" t="str">
        <f t="shared" si="28"/>
        <v>W2x+Wherry</v>
      </c>
      <c r="L85" s="182" t="s">
        <v>258</v>
      </c>
      <c r="M85" s="146" t="s">
        <v>199</v>
      </c>
      <c r="N85" s="180">
        <v>12920</v>
      </c>
      <c r="O85" s="185"/>
      <c r="P85" s="153"/>
      <c r="Q85" s="133">
        <f t="shared" si="33"/>
        <v>0</v>
      </c>
      <c r="R85" s="134">
        <f t="shared" si="34"/>
        <v>0</v>
      </c>
      <c r="S85" s="135" t="str">
        <f t="shared" si="35"/>
        <v>-</v>
      </c>
      <c r="T85" s="136" t="str">
        <f t="shared" si="36"/>
        <v>-</v>
      </c>
      <c r="U85" s="134">
        <f t="shared" si="37"/>
        <v>0</v>
      </c>
      <c r="V85" s="137">
        <f t="shared" si="38"/>
        <v>0</v>
      </c>
      <c r="W85" s="133">
        <f t="shared" si="39"/>
        <v>0</v>
      </c>
      <c r="X85" s="134">
        <f t="shared" si="40"/>
        <v>0</v>
      </c>
      <c r="Y85" s="137">
        <f t="shared" si="41"/>
        <v>0</v>
      </c>
      <c r="Z85" s="133">
        <f t="shared" si="42"/>
        <v>0</v>
      </c>
      <c r="AA85" s="138">
        <f t="shared" si="43"/>
        <v>0</v>
      </c>
      <c r="AB85" s="137">
        <f t="shared" si="44"/>
        <v>0</v>
      </c>
      <c r="AC85" s="104">
        <f t="shared" si="45"/>
        <v>0</v>
      </c>
      <c r="AD85" s="323">
        <f t="shared" si="48"/>
        <v>0</v>
      </c>
      <c r="AE85" s="325">
        <f t="shared" si="49"/>
        <v>0</v>
      </c>
      <c r="AF85" s="324">
        <f t="shared" si="50"/>
        <v>0</v>
      </c>
      <c r="AG85" s="104">
        <f t="shared" si="46"/>
        <v>0</v>
      </c>
    </row>
    <row r="86" spans="1:33" x14ac:dyDescent="0.25">
      <c r="A86" s="120">
        <f t="shared" si="47"/>
        <v>84</v>
      </c>
      <c r="B86" s="121"/>
      <c r="C86" s="122"/>
      <c r="D86" s="123"/>
      <c r="E86" s="124"/>
      <c r="F86" s="122"/>
      <c r="G86" s="125"/>
      <c r="H86" s="126">
        <f t="shared" si="32"/>
        <v>0</v>
      </c>
      <c r="I86" s="127">
        <f t="shared" si="51"/>
        <v>0</v>
      </c>
      <c r="J86" s="159"/>
      <c r="K86" s="181" t="str">
        <f t="shared" si="28"/>
        <v>W2+Wherry</v>
      </c>
      <c r="L86" s="182" t="s">
        <v>342</v>
      </c>
      <c r="M86" s="146" t="s">
        <v>199</v>
      </c>
      <c r="N86" s="180">
        <v>10200</v>
      </c>
      <c r="O86" s="185"/>
      <c r="P86" s="153"/>
      <c r="Q86" s="133">
        <f t="shared" si="33"/>
        <v>0</v>
      </c>
      <c r="R86" s="134">
        <f t="shared" si="34"/>
        <v>0</v>
      </c>
      <c r="S86" s="135" t="str">
        <f t="shared" si="35"/>
        <v>-</v>
      </c>
      <c r="T86" s="136" t="str">
        <f t="shared" si="36"/>
        <v>-</v>
      </c>
      <c r="U86" s="134">
        <f t="shared" si="37"/>
        <v>0</v>
      </c>
      <c r="V86" s="137">
        <f t="shared" si="38"/>
        <v>0</v>
      </c>
      <c r="W86" s="133">
        <f t="shared" si="39"/>
        <v>0</v>
      </c>
      <c r="X86" s="134">
        <f t="shared" si="40"/>
        <v>0</v>
      </c>
      <c r="Y86" s="137">
        <f t="shared" si="41"/>
        <v>0</v>
      </c>
      <c r="Z86" s="133">
        <f t="shared" si="42"/>
        <v>0</v>
      </c>
      <c r="AA86" s="138">
        <f t="shared" si="43"/>
        <v>0</v>
      </c>
      <c r="AB86" s="137">
        <f t="shared" si="44"/>
        <v>0</v>
      </c>
      <c r="AC86" s="104">
        <f t="shared" si="45"/>
        <v>0</v>
      </c>
      <c r="AD86" s="323">
        <f t="shared" si="48"/>
        <v>0</v>
      </c>
      <c r="AE86" s="325">
        <f t="shared" si="49"/>
        <v>0</v>
      </c>
      <c r="AF86" s="324">
        <f t="shared" si="50"/>
        <v>0</v>
      </c>
      <c r="AG86" s="104">
        <f t="shared" si="46"/>
        <v>0</v>
      </c>
    </row>
    <row r="87" spans="1:33" x14ac:dyDescent="0.25">
      <c r="A87" s="120">
        <f t="shared" si="47"/>
        <v>85</v>
      </c>
      <c r="B87" s="121"/>
      <c r="C87" s="122"/>
      <c r="D87" s="123"/>
      <c r="E87" s="124"/>
      <c r="F87" s="122"/>
      <c r="G87" s="125"/>
      <c r="H87" s="126">
        <f t="shared" si="32"/>
        <v>0</v>
      </c>
      <c r="I87" s="127">
        <f t="shared" si="51"/>
        <v>0</v>
      </c>
      <c r="J87" s="159"/>
      <c r="K87" s="181" t="str">
        <f t="shared" si="28"/>
        <v>W1x+Wherry</v>
      </c>
      <c r="L87" s="182" t="s">
        <v>280</v>
      </c>
      <c r="M87" s="146" t="s">
        <v>199</v>
      </c>
      <c r="N87" s="180">
        <v>9460</v>
      </c>
      <c r="O87" s="185"/>
      <c r="P87" s="153"/>
      <c r="Q87" s="133">
        <f t="shared" si="33"/>
        <v>0</v>
      </c>
      <c r="R87" s="134">
        <f t="shared" si="34"/>
        <v>0</v>
      </c>
      <c r="S87" s="135" t="str">
        <f t="shared" si="35"/>
        <v>-</v>
      </c>
      <c r="T87" s="136" t="str">
        <f t="shared" si="36"/>
        <v>-</v>
      </c>
      <c r="U87" s="134">
        <f t="shared" si="37"/>
        <v>0</v>
      </c>
      <c r="V87" s="137">
        <f t="shared" si="38"/>
        <v>0</v>
      </c>
      <c r="W87" s="133">
        <f t="shared" si="39"/>
        <v>0</v>
      </c>
      <c r="X87" s="134">
        <f t="shared" si="40"/>
        <v>0</v>
      </c>
      <c r="Y87" s="137">
        <f t="shared" si="41"/>
        <v>0</v>
      </c>
      <c r="Z87" s="133">
        <f t="shared" si="42"/>
        <v>0</v>
      </c>
      <c r="AA87" s="138">
        <f t="shared" si="43"/>
        <v>0</v>
      </c>
      <c r="AB87" s="137">
        <f t="shared" si="44"/>
        <v>0</v>
      </c>
      <c r="AC87" s="104">
        <f t="shared" si="45"/>
        <v>0</v>
      </c>
      <c r="AD87" s="323">
        <f t="shared" si="48"/>
        <v>0</v>
      </c>
      <c r="AE87" s="325">
        <f t="shared" si="49"/>
        <v>0</v>
      </c>
      <c r="AF87" s="324">
        <f t="shared" si="50"/>
        <v>0</v>
      </c>
      <c r="AG87" s="104">
        <f t="shared" si="46"/>
        <v>0</v>
      </c>
    </row>
    <row r="88" spans="1:33" x14ac:dyDescent="0.25">
      <c r="A88" s="120">
        <f t="shared" si="47"/>
        <v>86</v>
      </c>
      <c r="B88" s="121"/>
      <c r="C88" s="122"/>
      <c r="D88" s="123"/>
      <c r="E88" s="124"/>
      <c r="F88" s="122"/>
      <c r="G88" s="125"/>
      <c r="H88" s="126">
        <f t="shared" si="32"/>
        <v>0</v>
      </c>
      <c r="I88" s="127">
        <f t="shared" si="51"/>
        <v>0</v>
      </c>
      <c r="J88" s="159"/>
      <c r="K88" s="181" t="str">
        <f t="shared" si="28"/>
        <v>O4+Overnaads</v>
      </c>
      <c r="L88" s="182" t="s">
        <v>343</v>
      </c>
      <c r="M88" s="146" t="s">
        <v>344</v>
      </c>
      <c r="N88" s="180">
        <v>100</v>
      </c>
      <c r="O88" s="185"/>
      <c r="P88" s="153"/>
      <c r="Q88" s="133">
        <f t="shared" si="33"/>
        <v>0</v>
      </c>
      <c r="R88" s="134">
        <f t="shared" si="34"/>
        <v>0</v>
      </c>
      <c r="S88" s="135" t="str">
        <f t="shared" si="35"/>
        <v>-</v>
      </c>
      <c r="T88" s="136" t="str">
        <f t="shared" si="36"/>
        <v>-</v>
      </c>
      <c r="U88" s="134">
        <f t="shared" si="37"/>
        <v>0</v>
      </c>
      <c r="V88" s="137">
        <f t="shared" si="38"/>
        <v>0</v>
      </c>
      <c r="W88" s="133">
        <f t="shared" si="39"/>
        <v>0</v>
      </c>
      <c r="X88" s="134">
        <f t="shared" si="40"/>
        <v>0</v>
      </c>
      <c r="Y88" s="137">
        <f t="shared" si="41"/>
        <v>0</v>
      </c>
      <c r="Z88" s="133">
        <f t="shared" si="42"/>
        <v>0</v>
      </c>
      <c r="AA88" s="138">
        <f t="shared" si="43"/>
        <v>0</v>
      </c>
      <c r="AB88" s="137">
        <f t="shared" si="44"/>
        <v>0</v>
      </c>
      <c r="AC88" s="104">
        <f t="shared" si="45"/>
        <v>0</v>
      </c>
      <c r="AD88" s="323">
        <f t="shared" si="48"/>
        <v>0</v>
      </c>
      <c r="AE88" s="325">
        <f t="shared" si="49"/>
        <v>0</v>
      </c>
      <c r="AF88" s="324">
        <f t="shared" si="50"/>
        <v>0</v>
      </c>
      <c r="AG88" s="104">
        <f t="shared" si="46"/>
        <v>0</v>
      </c>
    </row>
    <row r="89" spans="1:33" x14ac:dyDescent="0.25">
      <c r="A89" s="120">
        <f t="shared" si="47"/>
        <v>87</v>
      </c>
      <c r="B89" s="121"/>
      <c r="C89" s="122"/>
      <c r="D89" s="123"/>
      <c r="E89" s="124"/>
      <c r="F89" s="122"/>
      <c r="G89" s="125"/>
      <c r="H89" s="126">
        <f t="shared" si="32"/>
        <v>0</v>
      </c>
      <c r="I89" s="127">
        <f t="shared" si="51"/>
        <v>0</v>
      </c>
      <c r="J89" s="159"/>
      <c r="K89" s="181" t="str">
        <f t="shared" si="28"/>
        <v>O2+Overnaads</v>
      </c>
      <c r="L89" s="182" t="s">
        <v>345</v>
      </c>
      <c r="M89" s="146" t="s">
        <v>344</v>
      </c>
      <c r="N89" s="180">
        <v>100</v>
      </c>
      <c r="O89" s="185"/>
      <c r="P89" s="153"/>
      <c r="Q89" s="133">
        <f t="shared" si="33"/>
        <v>0</v>
      </c>
      <c r="R89" s="134">
        <f t="shared" si="34"/>
        <v>0</v>
      </c>
      <c r="S89" s="135" t="str">
        <f t="shared" si="35"/>
        <v>-</v>
      </c>
      <c r="T89" s="136" t="str">
        <f t="shared" si="36"/>
        <v>-</v>
      </c>
      <c r="U89" s="134">
        <f t="shared" si="37"/>
        <v>0</v>
      </c>
      <c r="V89" s="137">
        <f t="shared" si="38"/>
        <v>0</v>
      </c>
      <c r="W89" s="133">
        <f t="shared" si="39"/>
        <v>0</v>
      </c>
      <c r="X89" s="134">
        <f t="shared" si="40"/>
        <v>0</v>
      </c>
      <c r="Y89" s="137">
        <f t="shared" si="41"/>
        <v>0</v>
      </c>
      <c r="Z89" s="133">
        <f t="shared" si="42"/>
        <v>0</v>
      </c>
      <c r="AA89" s="138">
        <f t="shared" si="43"/>
        <v>0</v>
      </c>
      <c r="AB89" s="137">
        <f t="shared" si="44"/>
        <v>0</v>
      </c>
      <c r="AC89" s="104">
        <f t="shared" si="45"/>
        <v>0</v>
      </c>
      <c r="AD89" s="323">
        <f t="shared" si="48"/>
        <v>0</v>
      </c>
      <c r="AE89" s="325">
        <f t="shared" si="49"/>
        <v>0</v>
      </c>
      <c r="AF89" s="324">
        <f t="shared" si="50"/>
        <v>0</v>
      </c>
      <c r="AG89" s="104">
        <f t="shared" si="46"/>
        <v>0</v>
      </c>
    </row>
    <row r="90" spans="1:33" x14ac:dyDescent="0.25">
      <c r="A90" s="120">
        <f t="shared" si="47"/>
        <v>88</v>
      </c>
      <c r="B90" s="121"/>
      <c r="C90" s="122"/>
      <c r="D90" s="123"/>
      <c r="E90" s="124"/>
      <c r="F90" s="122"/>
      <c r="G90" s="125"/>
      <c r="H90" s="126">
        <f t="shared" si="32"/>
        <v>0</v>
      </c>
      <c r="I90" s="127">
        <f t="shared" si="51"/>
        <v>0</v>
      </c>
      <c r="J90" s="159"/>
      <c r="K90" s="181" t="str">
        <f t="shared" si="28"/>
        <v>B4+B-boot</v>
      </c>
      <c r="L90" s="182" t="s">
        <v>346</v>
      </c>
      <c r="M90" s="146" t="s">
        <v>347</v>
      </c>
      <c r="N90" s="180">
        <v>11300</v>
      </c>
      <c r="O90" s="185"/>
      <c r="P90" s="153"/>
      <c r="Q90" s="133">
        <f t="shared" si="33"/>
        <v>0</v>
      </c>
      <c r="R90" s="134">
        <f t="shared" si="34"/>
        <v>0</v>
      </c>
      <c r="S90" s="135" t="str">
        <f t="shared" si="35"/>
        <v>-</v>
      </c>
      <c r="T90" s="136" t="str">
        <f t="shared" si="36"/>
        <v>-</v>
      </c>
      <c r="U90" s="134">
        <f t="shared" si="37"/>
        <v>0</v>
      </c>
      <c r="V90" s="137">
        <f t="shared" si="38"/>
        <v>0</v>
      </c>
      <c r="W90" s="133">
        <f t="shared" si="39"/>
        <v>0</v>
      </c>
      <c r="X90" s="134">
        <f t="shared" si="40"/>
        <v>0</v>
      </c>
      <c r="Y90" s="137">
        <f t="shared" si="41"/>
        <v>0</v>
      </c>
      <c r="Z90" s="133">
        <f t="shared" si="42"/>
        <v>0</v>
      </c>
      <c r="AA90" s="138">
        <f t="shared" si="43"/>
        <v>0</v>
      </c>
      <c r="AB90" s="137">
        <f t="shared" si="44"/>
        <v>0</v>
      </c>
      <c r="AC90" s="104">
        <f t="shared" si="45"/>
        <v>0</v>
      </c>
      <c r="AD90" s="323">
        <f t="shared" si="48"/>
        <v>0</v>
      </c>
      <c r="AE90" s="325">
        <f t="shared" si="49"/>
        <v>0</v>
      </c>
      <c r="AF90" s="324">
        <f t="shared" si="50"/>
        <v>0</v>
      </c>
      <c r="AG90" s="104">
        <f t="shared" si="46"/>
        <v>0</v>
      </c>
    </row>
    <row r="91" spans="1:33" x14ac:dyDescent="0.25">
      <c r="A91" s="120">
        <f t="shared" si="47"/>
        <v>89</v>
      </c>
      <c r="B91" s="121"/>
      <c r="C91" s="122"/>
      <c r="D91" s="123"/>
      <c r="E91" s="124"/>
      <c r="F91" s="122"/>
      <c r="G91" s="125"/>
      <c r="H91" s="126">
        <f t="shared" si="32"/>
        <v>0</v>
      </c>
      <c r="I91" s="127">
        <f t="shared" si="51"/>
        <v>0</v>
      </c>
      <c r="J91" s="159"/>
      <c r="K91" s="181" t="str">
        <f t="shared" si="28"/>
        <v>W1x+Wherry</v>
      </c>
      <c r="L91" s="182" t="s">
        <v>280</v>
      </c>
      <c r="M91" s="146" t="s">
        <v>199</v>
      </c>
      <c r="N91" s="180">
        <v>9400</v>
      </c>
      <c r="O91" s="185"/>
      <c r="P91" s="153"/>
      <c r="Q91" s="133">
        <f t="shared" si="33"/>
        <v>0</v>
      </c>
      <c r="R91" s="134">
        <f t="shared" si="34"/>
        <v>0</v>
      </c>
      <c r="S91" s="135" t="str">
        <f t="shared" si="35"/>
        <v>-</v>
      </c>
      <c r="T91" s="136" t="str">
        <f t="shared" si="36"/>
        <v>-</v>
      </c>
      <c r="U91" s="134">
        <f t="shared" si="37"/>
        <v>0</v>
      </c>
      <c r="V91" s="137">
        <f t="shared" si="38"/>
        <v>0</v>
      </c>
      <c r="W91" s="133">
        <f t="shared" si="39"/>
        <v>0</v>
      </c>
      <c r="X91" s="134">
        <f t="shared" si="40"/>
        <v>0</v>
      </c>
      <c r="Y91" s="137">
        <f t="shared" si="41"/>
        <v>0</v>
      </c>
      <c r="Z91" s="133">
        <f t="shared" si="42"/>
        <v>0</v>
      </c>
      <c r="AA91" s="138">
        <f t="shared" si="43"/>
        <v>0</v>
      </c>
      <c r="AB91" s="137">
        <f t="shared" si="44"/>
        <v>0</v>
      </c>
      <c r="AC91" s="104">
        <f t="shared" si="45"/>
        <v>0</v>
      </c>
      <c r="AD91" s="323">
        <f t="shared" si="48"/>
        <v>0</v>
      </c>
      <c r="AE91" s="325">
        <f t="shared" si="49"/>
        <v>0</v>
      </c>
      <c r="AF91" s="324">
        <f t="shared" si="50"/>
        <v>0</v>
      </c>
      <c r="AG91" s="104">
        <f t="shared" si="46"/>
        <v>0</v>
      </c>
    </row>
    <row r="92" spans="1:33" x14ac:dyDescent="0.25">
      <c r="A92" s="120">
        <f t="shared" si="47"/>
        <v>90</v>
      </c>
      <c r="B92" s="121"/>
      <c r="C92" s="122"/>
      <c r="D92" s="123"/>
      <c r="E92" s="124"/>
      <c r="F92" s="122"/>
      <c r="G92" s="125"/>
      <c r="H92" s="126">
        <f t="shared" si="32"/>
        <v>0</v>
      </c>
      <c r="I92" s="127">
        <f t="shared" si="51"/>
        <v>0</v>
      </c>
      <c r="J92" s="159"/>
      <c r="K92" s="181" t="str">
        <f t="shared" si="28"/>
        <v/>
      </c>
      <c r="L92" s="182"/>
      <c r="M92" s="146"/>
      <c r="N92" s="180"/>
      <c r="O92" s="185"/>
      <c r="P92" s="153"/>
      <c r="Q92" s="133">
        <f t="shared" si="33"/>
        <v>0</v>
      </c>
      <c r="R92" s="134">
        <f t="shared" si="34"/>
        <v>0</v>
      </c>
      <c r="S92" s="135" t="str">
        <f t="shared" si="35"/>
        <v>-</v>
      </c>
      <c r="T92" s="136" t="str">
        <f t="shared" si="36"/>
        <v>-</v>
      </c>
      <c r="U92" s="134">
        <f t="shared" si="37"/>
        <v>0</v>
      </c>
      <c r="V92" s="137">
        <f t="shared" si="38"/>
        <v>0</v>
      </c>
      <c r="W92" s="133">
        <f t="shared" si="39"/>
        <v>0</v>
      </c>
      <c r="X92" s="134">
        <f t="shared" si="40"/>
        <v>0</v>
      </c>
      <c r="Y92" s="137">
        <f t="shared" si="41"/>
        <v>0</v>
      </c>
      <c r="Z92" s="133">
        <f t="shared" si="42"/>
        <v>0</v>
      </c>
      <c r="AA92" s="138">
        <f t="shared" si="43"/>
        <v>0</v>
      </c>
      <c r="AB92" s="137">
        <f t="shared" si="44"/>
        <v>0</v>
      </c>
      <c r="AC92" s="104">
        <f t="shared" si="45"/>
        <v>0</v>
      </c>
      <c r="AD92" s="323">
        <f t="shared" si="48"/>
        <v>0</v>
      </c>
      <c r="AE92" s="325">
        <f t="shared" si="49"/>
        <v>0</v>
      </c>
      <c r="AF92" s="324">
        <f t="shared" si="50"/>
        <v>0</v>
      </c>
      <c r="AG92" s="104">
        <f t="shared" si="46"/>
        <v>0</v>
      </c>
    </row>
    <row r="93" spans="1:33" x14ac:dyDescent="0.25">
      <c r="A93" s="120">
        <f t="shared" si="47"/>
        <v>91</v>
      </c>
      <c r="B93" s="121"/>
      <c r="C93" s="122"/>
      <c r="D93" s="123"/>
      <c r="E93" s="124"/>
      <c r="F93" s="122"/>
      <c r="G93" s="125"/>
      <c r="H93" s="126">
        <f t="shared" si="32"/>
        <v>0</v>
      </c>
      <c r="I93" s="127">
        <f t="shared" si="51"/>
        <v>0</v>
      </c>
      <c r="J93" s="159"/>
      <c r="K93" s="181" t="str">
        <f t="shared" si="28"/>
        <v/>
      </c>
      <c r="L93" s="182"/>
      <c r="M93" s="146"/>
      <c r="N93" s="180"/>
      <c r="O93" s="185"/>
      <c r="P93" s="153"/>
      <c r="Q93" s="133">
        <f t="shared" si="33"/>
        <v>0</v>
      </c>
      <c r="R93" s="134">
        <f t="shared" si="34"/>
        <v>0</v>
      </c>
      <c r="S93" s="135" t="str">
        <f t="shared" si="35"/>
        <v>-</v>
      </c>
      <c r="T93" s="136" t="str">
        <f t="shared" si="36"/>
        <v>-</v>
      </c>
      <c r="U93" s="134">
        <f t="shared" si="37"/>
        <v>0</v>
      </c>
      <c r="V93" s="137">
        <f t="shared" si="38"/>
        <v>0</v>
      </c>
      <c r="W93" s="133">
        <f t="shared" si="39"/>
        <v>0</v>
      </c>
      <c r="X93" s="134">
        <f t="shared" si="40"/>
        <v>0</v>
      </c>
      <c r="Y93" s="137">
        <f t="shared" si="41"/>
        <v>0</v>
      </c>
      <c r="Z93" s="133">
        <f t="shared" si="42"/>
        <v>0</v>
      </c>
      <c r="AA93" s="138">
        <f t="shared" si="43"/>
        <v>0</v>
      </c>
      <c r="AB93" s="137">
        <f t="shared" si="44"/>
        <v>0</v>
      </c>
      <c r="AC93" s="104">
        <f t="shared" si="45"/>
        <v>0</v>
      </c>
      <c r="AD93" s="323">
        <f t="shared" si="48"/>
        <v>0</v>
      </c>
      <c r="AE93" s="325">
        <f t="shared" si="49"/>
        <v>0</v>
      </c>
      <c r="AF93" s="324">
        <f t="shared" si="50"/>
        <v>0</v>
      </c>
      <c r="AG93" s="104">
        <f t="shared" si="46"/>
        <v>0</v>
      </c>
    </row>
    <row r="94" spans="1:33" x14ac:dyDescent="0.25">
      <c r="A94" s="120">
        <f t="shared" si="47"/>
        <v>92</v>
      </c>
      <c r="B94" s="121"/>
      <c r="C94" s="122"/>
      <c r="D94" s="123"/>
      <c r="E94" s="124"/>
      <c r="F94" s="122"/>
      <c r="G94" s="125"/>
      <c r="H94" s="126">
        <f t="shared" si="32"/>
        <v>0</v>
      </c>
      <c r="I94" s="127">
        <f t="shared" si="51"/>
        <v>0</v>
      </c>
      <c r="J94" s="159"/>
      <c r="K94" s="181" t="str">
        <f t="shared" si="28"/>
        <v/>
      </c>
      <c r="L94" s="182"/>
      <c r="M94" s="146"/>
      <c r="N94" s="180"/>
      <c r="O94" s="185"/>
      <c r="P94" s="153"/>
      <c r="Q94" s="133">
        <f t="shared" si="33"/>
        <v>0</v>
      </c>
      <c r="R94" s="134">
        <f t="shared" si="34"/>
        <v>0</v>
      </c>
      <c r="S94" s="135" t="str">
        <f t="shared" si="35"/>
        <v>-</v>
      </c>
      <c r="T94" s="136" t="str">
        <f t="shared" si="36"/>
        <v>-</v>
      </c>
      <c r="U94" s="134">
        <f t="shared" si="37"/>
        <v>0</v>
      </c>
      <c r="V94" s="137">
        <f t="shared" si="38"/>
        <v>0</v>
      </c>
      <c r="W94" s="133">
        <f t="shared" si="39"/>
        <v>0</v>
      </c>
      <c r="X94" s="134">
        <f t="shared" si="40"/>
        <v>0</v>
      </c>
      <c r="Y94" s="137">
        <f t="shared" si="41"/>
        <v>0</v>
      </c>
      <c r="Z94" s="133">
        <f t="shared" si="42"/>
        <v>0</v>
      </c>
      <c r="AA94" s="138">
        <f t="shared" si="43"/>
        <v>0</v>
      </c>
      <c r="AB94" s="137">
        <f t="shared" si="44"/>
        <v>0</v>
      </c>
      <c r="AC94" s="104">
        <f t="shared" si="45"/>
        <v>0</v>
      </c>
      <c r="AD94" s="323">
        <f t="shared" si="48"/>
        <v>0</v>
      </c>
      <c r="AE94" s="325">
        <f t="shared" si="49"/>
        <v>0</v>
      </c>
      <c r="AF94" s="324">
        <f t="shared" si="50"/>
        <v>0</v>
      </c>
      <c r="AG94" s="104">
        <f t="shared" si="46"/>
        <v>0</v>
      </c>
    </row>
    <row r="95" spans="1:33" x14ac:dyDescent="0.25">
      <c r="A95" s="120">
        <f t="shared" si="47"/>
        <v>93</v>
      </c>
      <c r="B95" s="121"/>
      <c r="C95" s="122"/>
      <c r="D95" s="123"/>
      <c r="E95" s="124"/>
      <c r="F95" s="122"/>
      <c r="G95" s="125"/>
      <c r="H95" s="126">
        <f t="shared" si="32"/>
        <v>0</v>
      </c>
      <c r="I95" s="127">
        <f t="shared" si="51"/>
        <v>0</v>
      </c>
      <c r="J95" s="159"/>
      <c r="K95" s="181" t="str">
        <f t="shared" si="28"/>
        <v/>
      </c>
      <c r="L95" s="182"/>
      <c r="M95" s="146"/>
      <c r="N95" s="180"/>
      <c r="O95" s="185"/>
      <c r="P95" s="153"/>
      <c r="Q95" s="133">
        <f t="shared" si="33"/>
        <v>0</v>
      </c>
      <c r="R95" s="134">
        <f t="shared" si="34"/>
        <v>0</v>
      </c>
      <c r="S95" s="135" t="str">
        <f t="shared" si="35"/>
        <v>-</v>
      </c>
      <c r="T95" s="136" t="str">
        <f t="shared" si="36"/>
        <v>-</v>
      </c>
      <c r="U95" s="134">
        <f t="shared" si="37"/>
        <v>0</v>
      </c>
      <c r="V95" s="137">
        <f t="shared" si="38"/>
        <v>0</v>
      </c>
      <c r="W95" s="133">
        <f t="shared" si="39"/>
        <v>0</v>
      </c>
      <c r="X95" s="134">
        <f t="shared" si="40"/>
        <v>0</v>
      </c>
      <c r="Y95" s="137">
        <f t="shared" si="41"/>
        <v>0</v>
      </c>
      <c r="Z95" s="133">
        <f t="shared" si="42"/>
        <v>0</v>
      </c>
      <c r="AA95" s="138">
        <f t="shared" si="43"/>
        <v>0</v>
      </c>
      <c r="AB95" s="137">
        <f t="shared" si="44"/>
        <v>0</v>
      </c>
      <c r="AC95" s="104">
        <f t="shared" si="45"/>
        <v>0</v>
      </c>
      <c r="AD95" s="323">
        <f t="shared" si="48"/>
        <v>0</v>
      </c>
      <c r="AE95" s="325">
        <f t="shared" si="49"/>
        <v>0</v>
      </c>
      <c r="AF95" s="324">
        <f t="shared" si="50"/>
        <v>0</v>
      </c>
      <c r="AG95" s="104">
        <f t="shared" si="46"/>
        <v>0</v>
      </c>
    </row>
    <row r="96" spans="1:33" x14ac:dyDescent="0.25">
      <c r="A96" s="120">
        <f t="shared" si="47"/>
        <v>94</v>
      </c>
      <c r="B96" s="121"/>
      <c r="C96" s="122"/>
      <c r="D96" s="123"/>
      <c r="E96" s="124"/>
      <c r="F96" s="122"/>
      <c r="G96" s="125"/>
      <c r="H96" s="126">
        <f t="shared" si="32"/>
        <v>0</v>
      </c>
      <c r="I96" s="127">
        <f t="shared" si="51"/>
        <v>0</v>
      </c>
      <c r="J96" s="159"/>
      <c r="K96" s="181" t="str">
        <f t="shared" si="28"/>
        <v/>
      </c>
      <c r="L96" s="182"/>
      <c r="M96" s="146"/>
      <c r="N96" s="180"/>
      <c r="O96" s="185"/>
      <c r="P96" s="153"/>
      <c r="Q96" s="133">
        <f t="shared" si="33"/>
        <v>0</v>
      </c>
      <c r="R96" s="134">
        <f t="shared" si="34"/>
        <v>0</v>
      </c>
      <c r="S96" s="135" t="str">
        <f t="shared" si="35"/>
        <v>-</v>
      </c>
      <c r="T96" s="136" t="str">
        <f t="shared" si="36"/>
        <v>-</v>
      </c>
      <c r="U96" s="134">
        <f t="shared" si="37"/>
        <v>0</v>
      </c>
      <c r="V96" s="137">
        <f t="shared" si="38"/>
        <v>0</v>
      </c>
      <c r="W96" s="133">
        <f t="shared" si="39"/>
        <v>0</v>
      </c>
      <c r="X96" s="134">
        <f t="shared" si="40"/>
        <v>0</v>
      </c>
      <c r="Y96" s="137">
        <f t="shared" si="41"/>
        <v>0</v>
      </c>
      <c r="Z96" s="133">
        <f t="shared" si="42"/>
        <v>0</v>
      </c>
      <c r="AA96" s="138">
        <f t="shared" si="43"/>
        <v>0</v>
      </c>
      <c r="AB96" s="137">
        <f t="shared" si="44"/>
        <v>0</v>
      </c>
      <c r="AC96" s="104">
        <f t="shared" si="45"/>
        <v>0</v>
      </c>
      <c r="AD96" s="323">
        <f t="shared" si="48"/>
        <v>0</v>
      </c>
      <c r="AE96" s="325">
        <f t="shared" si="49"/>
        <v>0</v>
      </c>
      <c r="AF96" s="324">
        <f t="shared" si="50"/>
        <v>0</v>
      </c>
      <c r="AG96" s="104">
        <f t="shared" si="46"/>
        <v>0</v>
      </c>
    </row>
    <row r="97" spans="1:33" x14ac:dyDescent="0.25">
      <c r="A97" s="120">
        <f t="shared" si="47"/>
        <v>95</v>
      </c>
      <c r="B97" s="121"/>
      <c r="C97" s="122"/>
      <c r="D97" s="123"/>
      <c r="E97" s="124"/>
      <c r="F97" s="122"/>
      <c r="G97" s="125"/>
      <c r="H97" s="126">
        <f t="shared" si="32"/>
        <v>0</v>
      </c>
      <c r="I97" s="127">
        <f t="shared" si="51"/>
        <v>0</v>
      </c>
      <c r="J97" s="159"/>
      <c r="K97" s="181" t="str">
        <f t="shared" si="28"/>
        <v/>
      </c>
      <c r="L97" s="182"/>
      <c r="M97" s="146"/>
      <c r="N97" s="180"/>
      <c r="O97" s="185"/>
      <c r="P97" s="153"/>
      <c r="Q97" s="133">
        <f t="shared" si="33"/>
        <v>0</v>
      </c>
      <c r="R97" s="134">
        <f t="shared" si="34"/>
        <v>0</v>
      </c>
      <c r="S97" s="135" t="str">
        <f t="shared" si="35"/>
        <v>-</v>
      </c>
      <c r="T97" s="136" t="str">
        <f t="shared" si="36"/>
        <v>-</v>
      </c>
      <c r="U97" s="134">
        <f t="shared" si="37"/>
        <v>0</v>
      </c>
      <c r="V97" s="137">
        <f t="shared" si="38"/>
        <v>0</v>
      </c>
      <c r="W97" s="133">
        <f t="shared" si="39"/>
        <v>0</v>
      </c>
      <c r="X97" s="134">
        <f t="shared" si="40"/>
        <v>0</v>
      </c>
      <c r="Y97" s="137">
        <f t="shared" si="41"/>
        <v>0</v>
      </c>
      <c r="Z97" s="133">
        <f t="shared" si="42"/>
        <v>0</v>
      </c>
      <c r="AA97" s="138">
        <f t="shared" si="43"/>
        <v>0</v>
      </c>
      <c r="AB97" s="137">
        <f t="shared" si="44"/>
        <v>0</v>
      </c>
      <c r="AC97" s="104">
        <f t="shared" si="45"/>
        <v>0</v>
      </c>
      <c r="AD97" s="323">
        <f t="shared" si="48"/>
        <v>0</v>
      </c>
      <c r="AE97" s="325">
        <f t="shared" si="49"/>
        <v>0</v>
      </c>
      <c r="AF97" s="324">
        <f t="shared" si="50"/>
        <v>0</v>
      </c>
      <c r="AG97" s="104">
        <f t="shared" si="46"/>
        <v>0</v>
      </c>
    </row>
    <row r="98" spans="1:33" x14ac:dyDescent="0.25">
      <c r="A98" s="120">
        <f t="shared" si="47"/>
        <v>96</v>
      </c>
      <c r="B98" s="121"/>
      <c r="C98" s="122"/>
      <c r="D98" s="123"/>
      <c r="E98" s="124"/>
      <c r="F98" s="122"/>
      <c r="G98" s="125"/>
      <c r="H98" s="126">
        <f t="shared" si="32"/>
        <v>0</v>
      </c>
      <c r="I98" s="127">
        <f t="shared" si="51"/>
        <v>0</v>
      </c>
      <c r="J98" s="159"/>
      <c r="K98" s="181" t="str">
        <f t="shared" si="28"/>
        <v/>
      </c>
      <c r="L98" s="182"/>
      <c r="M98" s="146"/>
      <c r="N98" s="180"/>
      <c r="O98" s="185"/>
      <c r="P98" s="153"/>
      <c r="Q98" s="133">
        <f t="shared" si="33"/>
        <v>0</v>
      </c>
      <c r="R98" s="134">
        <f t="shared" si="34"/>
        <v>0</v>
      </c>
      <c r="S98" s="135" t="str">
        <f t="shared" si="35"/>
        <v>-</v>
      </c>
      <c r="T98" s="136" t="str">
        <f t="shared" si="36"/>
        <v>-</v>
      </c>
      <c r="U98" s="134">
        <f t="shared" si="37"/>
        <v>0</v>
      </c>
      <c r="V98" s="137">
        <f t="shared" si="38"/>
        <v>0</v>
      </c>
      <c r="W98" s="133">
        <f t="shared" si="39"/>
        <v>0</v>
      </c>
      <c r="X98" s="134">
        <f t="shared" si="40"/>
        <v>0</v>
      </c>
      <c r="Y98" s="137">
        <f t="shared" si="41"/>
        <v>0</v>
      </c>
      <c r="Z98" s="133">
        <f t="shared" si="42"/>
        <v>0</v>
      </c>
      <c r="AA98" s="138">
        <f t="shared" si="43"/>
        <v>0</v>
      </c>
      <c r="AB98" s="137">
        <f t="shared" si="44"/>
        <v>0</v>
      </c>
      <c r="AC98" s="104">
        <f t="shared" si="45"/>
        <v>0</v>
      </c>
      <c r="AD98" s="323">
        <f t="shared" si="48"/>
        <v>0</v>
      </c>
      <c r="AE98" s="325">
        <f t="shared" si="49"/>
        <v>0</v>
      </c>
      <c r="AF98" s="324">
        <f t="shared" si="50"/>
        <v>0</v>
      </c>
      <c r="AG98" s="104">
        <f t="shared" si="46"/>
        <v>0</v>
      </c>
    </row>
    <row r="99" spans="1:33" x14ac:dyDescent="0.25">
      <c r="A99" s="120">
        <f t="shared" si="47"/>
        <v>97</v>
      </c>
      <c r="B99" s="121"/>
      <c r="C99" s="122"/>
      <c r="D99" s="123"/>
      <c r="E99" s="124"/>
      <c r="F99" s="122"/>
      <c r="G99" s="125"/>
      <c r="H99" s="126">
        <f t="shared" ref="H99:H130" si="52">VLOOKUP($D99&amp;$F99,$K$36:$N$152,4,FALSE)</f>
        <v>0</v>
      </c>
      <c r="I99" s="127">
        <f t="shared" si="51"/>
        <v>0</v>
      </c>
      <c r="J99" s="159"/>
      <c r="K99" s="181" t="str">
        <f t="shared" si="28"/>
        <v/>
      </c>
      <c r="L99" s="182"/>
      <c r="M99" s="146"/>
      <c r="N99" s="180"/>
      <c r="O99" s="185"/>
      <c r="P99" s="153"/>
      <c r="Q99" s="133">
        <f t="shared" si="33"/>
        <v>0</v>
      </c>
      <c r="R99" s="134">
        <f t="shared" si="34"/>
        <v>0</v>
      </c>
      <c r="S99" s="135" t="str">
        <f t="shared" ref="S99:S130" si="53">IF($E99=0,"-",jaar-$E99)</f>
        <v>-</v>
      </c>
      <c r="T99" s="136" t="str">
        <f t="shared" si="36"/>
        <v>-</v>
      </c>
      <c r="U99" s="134">
        <f t="shared" si="37"/>
        <v>0</v>
      </c>
      <c r="V99" s="137">
        <f t="shared" si="38"/>
        <v>0</v>
      </c>
      <c r="W99" s="133">
        <f t="shared" si="39"/>
        <v>0</v>
      </c>
      <c r="X99" s="134">
        <f t="shared" si="40"/>
        <v>0</v>
      </c>
      <c r="Y99" s="137">
        <f t="shared" si="41"/>
        <v>0</v>
      </c>
      <c r="Z99" s="133">
        <f t="shared" si="42"/>
        <v>0</v>
      </c>
      <c r="AA99" s="138">
        <f t="shared" si="43"/>
        <v>0</v>
      </c>
      <c r="AB99" s="137">
        <f t="shared" si="44"/>
        <v>0</v>
      </c>
      <c r="AC99" s="104">
        <f t="shared" si="45"/>
        <v>0</v>
      </c>
      <c r="AD99" s="323">
        <f t="shared" si="48"/>
        <v>0</v>
      </c>
      <c r="AE99" s="325">
        <f t="shared" si="49"/>
        <v>0</v>
      </c>
      <c r="AF99" s="324">
        <f t="shared" si="50"/>
        <v>0</v>
      </c>
      <c r="AG99" s="104">
        <f t="shared" ref="AG99:AG130" si="54">IF(levensduur&lt;&gt;0,(MAX($I99,peiljaar)-(levensduur+$E99+1))/levensduur*$AC99,0)</f>
        <v>0</v>
      </c>
    </row>
    <row r="100" spans="1:33" x14ac:dyDescent="0.25">
      <c r="A100" s="120">
        <f t="shared" si="47"/>
        <v>98</v>
      </c>
      <c r="B100" s="121"/>
      <c r="C100" s="122"/>
      <c r="D100" s="123"/>
      <c r="E100" s="124"/>
      <c r="F100" s="122"/>
      <c r="G100" s="125"/>
      <c r="H100" s="126">
        <f t="shared" si="52"/>
        <v>0</v>
      </c>
      <c r="I100" s="127">
        <f t="shared" si="51"/>
        <v>0</v>
      </c>
      <c r="J100" s="159"/>
      <c r="K100" s="181" t="str">
        <f t="shared" si="28"/>
        <v/>
      </c>
      <c r="L100" s="182"/>
      <c r="M100" s="146"/>
      <c r="N100" s="180"/>
      <c r="O100" s="185"/>
      <c r="P100" s="153"/>
      <c r="Q100" s="133">
        <f t="shared" si="33"/>
        <v>0</v>
      </c>
      <c r="R100" s="134">
        <f t="shared" si="34"/>
        <v>0</v>
      </c>
      <c r="S100" s="135" t="str">
        <f t="shared" si="53"/>
        <v>-</v>
      </c>
      <c r="T100" s="136" t="str">
        <f t="shared" si="36"/>
        <v>-</v>
      </c>
      <c r="U100" s="134">
        <f t="shared" si="37"/>
        <v>0</v>
      </c>
      <c r="V100" s="137">
        <f t="shared" si="38"/>
        <v>0</v>
      </c>
      <c r="W100" s="133">
        <f t="shared" si="39"/>
        <v>0</v>
      </c>
      <c r="X100" s="134">
        <f t="shared" si="40"/>
        <v>0</v>
      </c>
      <c r="Y100" s="137">
        <f t="shared" si="41"/>
        <v>0</v>
      </c>
      <c r="Z100" s="133">
        <f t="shared" si="42"/>
        <v>0</v>
      </c>
      <c r="AA100" s="138">
        <f t="shared" si="43"/>
        <v>0</v>
      </c>
      <c r="AB100" s="137">
        <f t="shared" si="44"/>
        <v>0</v>
      </c>
      <c r="AC100" s="104">
        <f t="shared" si="45"/>
        <v>0</v>
      </c>
      <c r="AD100" s="323">
        <f t="shared" si="48"/>
        <v>0</v>
      </c>
      <c r="AE100" s="325">
        <f t="shared" si="49"/>
        <v>0</v>
      </c>
      <c r="AF100" s="324">
        <f t="shared" si="50"/>
        <v>0</v>
      </c>
      <c r="AG100" s="104">
        <f t="shared" si="54"/>
        <v>0</v>
      </c>
    </row>
    <row r="101" spans="1:33" x14ac:dyDescent="0.25">
      <c r="A101" s="120">
        <f t="shared" si="47"/>
        <v>99</v>
      </c>
      <c r="B101" s="121"/>
      <c r="C101" s="122"/>
      <c r="D101" s="123"/>
      <c r="E101" s="124"/>
      <c r="F101" s="122"/>
      <c r="G101" s="125"/>
      <c r="H101" s="126">
        <f t="shared" si="52"/>
        <v>0</v>
      </c>
      <c r="I101" s="127">
        <f t="shared" si="51"/>
        <v>0</v>
      </c>
      <c r="J101" s="159"/>
      <c r="K101" s="181" t="str">
        <f t="shared" si="28"/>
        <v/>
      </c>
      <c r="L101" s="182"/>
      <c r="M101" s="146"/>
      <c r="N101" s="180"/>
      <c r="O101" s="185"/>
      <c r="P101" s="153"/>
      <c r="Q101" s="133">
        <f t="shared" si="33"/>
        <v>0</v>
      </c>
      <c r="R101" s="134">
        <f t="shared" si="34"/>
        <v>0</v>
      </c>
      <c r="S101" s="135" t="str">
        <f t="shared" si="53"/>
        <v>-</v>
      </c>
      <c r="T101" s="136" t="str">
        <f t="shared" si="36"/>
        <v>-</v>
      </c>
      <c r="U101" s="134">
        <f t="shared" si="37"/>
        <v>0</v>
      </c>
      <c r="V101" s="137">
        <f t="shared" si="38"/>
        <v>0</v>
      </c>
      <c r="W101" s="133">
        <f t="shared" si="39"/>
        <v>0</v>
      </c>
      <c r="X101" s="134">
        <f t="shared" si="40"/>
        <v>0</v>
      </c>
      <c r="Y101" s="137">
        <f t="shared" si="41"/>
        <v>0</v>
      </c>
      <c r="Z101" s="133">
        <f t="shared" si="42"/>
        <v>0</v>
      </c>
      <c r="AA101" s="138">
        <f t="shared" si="43"/>
        <v>0</v>
      </c>
      <c r="AB101" s="137">
        <f t="shared" si="44"/>
        <v>0</v>
      </c>
      <c r="AC101" s="104">
        <f t="shared" si="45"/>
        <v>0</v>
      </c>
      <c r="AD101" s="323">
        <f t="shared" si="48"/>
        <v>0</v>
      </c>
      <c r="AE101" s="325">
        <f t="shared" si="49"/>
        <v>0</v>
      </c>
      <c r="AF101" s="324">
        <f t="shared" si="50"/>
        <v>0</v>
      </c>
      <c r="AG101" s="104">
        <f t="shared" si="54"/>
        <v>0</v>
      </c>
    </row>
    <row r="102" spans="1:33" x14ac:dyDescent="0.25">
      <c r="A102" s="120">
        <f t="shared" si="47"/>
        <v>100</v>
      </c>
      <c r="B102" s="121"/>
      <c r="C102" s="122"/>
      <c r="D102" s="123"/>
      <c r="E102" s="124"/>
      <c r="F102" s="122"/>
      <c r="G102" s="125"/>
      <c r="H102" s="126">
        <f t="shared" si="52"/>
        <v>0</v>
      </c>
      <c r="I102" s="127">
        <f t="shared" si="51"/>
        <v>0</v>
      </c>
      <c r="J102" s="159"/>
      <c r="K102" s="181" t="str">
        <f t="shared" ref="K102:K152" si="55">L102&amp;M102</f>
        <v/>
      </c>
      <c r="L102" s="182"/>
      <c r="M102" s="146"/>
      <c r="N102" s="180"/>
      <c r="O102" s="185"/>
      <c r="P102" s="153"/>
      <c r="Q102" s="133">
        <f t="shared" si="33"/>
        <v>0</v>
      </c>
      <c r="R102" s="134">
        <f t="shared" si="34"/>
        <v>0</v>
      </c>
      <c r="S102" s="135" t="str">
        <f t="shared" si="53"/>
        <v>-</v>
      </c>
      <c r="T102" s="136" t="str">
        <f t="shared" si="36"/>
        <v>-</v>
      </c>
      <c r="U102" s="134">
        <f t="shared" si="37"/>
        <v>0</v>
      </c>
      <c r="V102" s="137">
        <f t="shared" si="38"/>
        <v>0</v>
      </c>
      <c r="W102" s="133">
        <f t="shared" si="39"/>
        <v>0</v>
      </c>
      <c r="X102" s="134">
        <f t="shared" si="40"/>
        <v>0</v>
      </c>
      <c r="Y102" s="137">
        <f t="shared" si="41"/>
        <v>0</v>
      </c>
      <c r="Z102" s="133">
        <f t="shared" si="42"/>
        <v>0</v>
      </c>
      <c r="AA102" s="138">
        <f t="shared" si="43"/>
        <v>0</v>
      </c>
      <c r="AB102" s="137">
        <f t="shared" si="44"/>
        <v>0</v>
      </c>
      <c r="AC102" s="104">
        <f t="shared" si="45"/>
        <v>0</v>
      </c>
      <c r="AD102" s="323">
        <f t="shared" si="48"/>
        <v>0</v>
      </c>
      <c r="AE102" s="325">
        <f t="shared" si="49"/>
        <v>0</v>
      </c>
      <c r="AF102" s="324">
        <f t="shared" si="50"/>
        <v>0</v>
      </c>
      <c r="AG102" s="104">
        <f t="shared" si="54"/>
        <v>0</v>
      </c>
    </row>
    <row r="103" spans="1:33" x14ac:dyDescent="0.25">
      <c r="A103" s="120">
        <f t="shared" si="47"/>
        <v>101</v>
      </c>
      <c r="B103" s="121"/>
      <c r="C103" s="122"/>
      <c r="D103" s="123"/>
      <c r="E103" s="124"/>
      <c r="F103" s="122"/>
      <c r="G103" s="125"/>
      <c r="H103" s="126">
        <f t="shared" si="52"/>
        <v>0</v>
      </c>
      <c r="I103" s="127">
        <f t="shared" si="51"/>
        <v>0</v>
      </c>
      <c r="J103" s="159"/>
      <c r="K103" s="181" t="str">
        <f t="shared" si="55"/>
        <v/>
      </c>
      <c r="L103" s="182"/>
      <c r="M103" s="146"/>
      <c r="N103" s="180"/>
      <c r="O103" s="185"/>
      <c r="P103" s="153"/>
      <c r="Q103" s="133">
        <f t="shared" si="33"/>
        <v>0</v>
      </c>
      <c r="R103" s="134">
        <f t="shared" si="34"/>
        <v>0</v>
      </c>
      <c r="S103" s="135" t="str">
        <f t="shared" si="53"/>
        <v>-</v>
      </c>
      <c r="T103" s="136" t="str">
        <f t="shared" si="36"/>
        <v>-</v>
      </c>
      <c r="U103" s="134">
        <f t="shared" si="37"/>
        <v>0</v>
      </c>
      <c r="V103" s="137">
        <f t="shared" si="38"/>
        <v>0</v>
      </c>
      <c r="W103" s="133">
        <f t="shared" si="39"/>
        <v>0</v>
      </c>
      <c r="X103" s="134">
        <f t="shared" si="40"/>
        <v>0</v>
      </c>
      <c r="Y103" s="137">
        <f t="shared" si="41"/>
        <v>0</v>
      </c>
      <c r="Z103" s="133">
        <f t="shared" si="42"/>
        <v>0</v>
      </c>
      <c r="AA103" s="138">
        <f t="shared" si="43"/>
        <v>0</v>
      </c>
      <c r="AB103" s="137">
        <f t="shared" si="44"/>
        <v>0</v>
      </c>
      <c r="AC103" s="104">
        <f t="shared" si="45"/>
        <v>0</v>
      </c>
      <c r="AD103" s="323">
        <f t="shared" si="48"/>
        <v>0</v>
      </c>
      <c r="AE103" s="325">
        <f t="shared" si="49"/>
        <v>0</v>
      </c>
      <c r="AF103" s="324">
        <f t="shared" si="50"/>
        <v>0</v>
      </c>
      <c r="AG103" s="104">
        <f t="shared" si="54"/>
        <v>0</v>
      </c>
    </row>
    <row r="104" spans="1:33" x14ac:dyDescent="0.25">
      <c r="A104" s="120">
        <f t="shared" si="47"/>
        <v>102</v>
      </c>
      <c r="B104" s="121"/>
      <c r="C104" s="122"/>
      <c r="D104" s="123"/>
      <c r="E104" s="124"/>
      <c r="F104" s="122"/>
      <c r="G104" s="125"/>
      <c r="H104" s="126">
        <f t="shared" si="52"/>
        <v>0</v>
      </c>
      <c r="I104" s="127">
        <f t="shared" si="51"/>
        <v>0</v>
      </c>
      <c r="J104" s="159"/>
      <c r="K104" s="181" t="str">
        <f t="shared" si="55"/>
        <v/>
      </c>
      <c r="L104" s="182"/>
      <c r="M104" s="146"/>
      <c r="N104" s="180"/>
      <c r="O104" s="185"/>
      <c r="P104" s="153"/>
      <c r="Q104" s="133">
        <f t="shared" si="33"/>
        <v>0</v>
      </c>
      <c r="R104" s="134">
        <f t="shared" si="34"/>
        <v>0</v>
      </c>
      <c r="S104" s="135" t="str">
        <f t="shared" si="53"/>
        <v>-</v>
      </c>
      <c r="T104" s="136" t="str">
        <f t="shared" si="36"/>
        <v>-</v>
      </c>
      <c r="U104" s="134">
        <f t="shared" si="37"/>
        <v>0</v>
      </c>
      <c r="V104" s="137">
        <f t="shared" si="38"/>
        <v>0</v>
      </c>
      <c r="W104" s="133">
        <f t="shared" si="39"/>
        <v>0</v>
      </c>
      <c r="X104" s="134">
        <f t="shared" si="40"/>
        <v>0</v>
      </c>
      <c r="Y104" s="137">
        <f t="shared" si="41"/>
        <v>0</v>
      </c>
      <c r="Z104" s="133">
        <f t="shared" si="42"/>
        <v>0</v>
      </c>
      <c r="AA104" s="138">
        <f t="shared" si="43"/>
        <v>0</v>
      </c>
      <c r="AB104" s="137">
        <f t="shared" si="44"/>
        <v>0</v>
      </c>
      <c r="AC104" s="104">
        <f t="shared" si="45"/>
        <v>0</v>
      </c>
      <c r="AD104" s="323">
        <f t="shared" si="48"/>
        <v>0</v>
      </c>
      <c r="AE104" s="325">
        <f t="shared" si="49"/>
        <v>0</v>
      </c>
      <c r="AF104" s="324">
        <f t="shared" si="50"/>
        <v>0</v>
      </c>
      <c r="AG104" s="104">
        <f t="shared" si="54"/>
        <v>0</v>
      </c>
    </row>
    <row r="105" spans="1:33" x14ac:dyDescent="0.25">
      <c r="A105" s="120">
        <f t="shared" si="47"/>
        <v>103</v>
      </c>
      <c r="B105" s="121"/>
      <c r="C105" s="122"/>
      <c r="D105" s="123"/>
      <c r="E105" s="124"/>
      <c r="F105" s="122"/>
      <c r="G105" s="125"/>
      <c r="H105" s="126">
        <f t="shared" si="52"/>
        <v>0</v>
      </c>
      <c r="I105" s="127">
        <f t="shared" si="51"/>
        <v>0</v>
      </c>
      <c r="J105" s="159"/>
      <c r="K105" s="181" t="str">
        <f t="shared" si="55"/>
        <v/>
      </c>
      <c r="L105" s="182"/>
      <c r="M105" s="146"/>
      <c r="N105" s="180"/>
      <c r="O105" s="185"/>
      <c r="P105" s="153"/>
      <c r="Q105" s="133">
        <f t="shared" si="33"/>
        <v>0</v>
      </c>
      <c r="R105" s="134">
        <f t="shared" si="34"/>
        <v>0</v>
      </c>
      <c r="S105" s="135" t="str">
        <f t="shared" si="53"/>
        <v>-</v>
      </c>
      <c r="T105" s="136" t="str">
        <f t="shared" si="36"/>
        <v>-</v>
      </c>
      <c r="U105" s="134">
        <f t="shared" si="37"/>
        <v>0</v>
      </c>
      <c r="V105" s="137">
        <f t="shared" si="38"/>
        <v>0</v>
      </c>
      <c r="W105" s="133">
        <f t="shared" si="39"/>
        <v>0</v>
      </c>
      <c r="X105" s="134">
        <f t="shared" si="40"/>
        <v>0</v>
      </c>
      <c r="Y105" s="137">
        <f t="shared" si="41"/>
        <v>0</v>
      </c>
      <c r="Z105" s="133">
        <f t="shared" si="42"/>
        <v>0</v>
      </c>
      <c r="AA105" s="138">
        <f t="shared" si="43"/>
        <v>0</v>
      </c>
      <c r="AB105" s="137">
        <f t="shared" si="44"/>
        <v>0</v>
      </c>
      <c r="AC105" s="104">
        <f t="shared" si="45"/>
        <v>0</v>
      </c>
      <c r="AD105" s="323">
        <f t="shared" si="48"/>
        <v>0</v>
      </c>
      <c r="AE105" s="325">
        <f t="shared" si="49"/>
        <v>0</v>
      </c>
      <c r="AF105" s="324">
        <f t="shared" si="50"/>
        <v>0</v>
      </c>
      <c r="AG105" s="104">
        <f t="shared" si="54"/>
        <v>0</v>
      </c>
    </row>
    <row r="106" spans="1:33" x14ac:dyDescent="0.25">
      <c r="A106" s="120">
        <f t="shared" si="47"/>
        <v>104</v>
      </c>
      <c r="B106" s="121"/>
      <c r="C106" s="122"/>
      <c r="D106" s="123"/>
      <c r="E106" s="124"/>
      <c r="F106" s="122"/>
      <c r="G106" s="125"/>
      <c r="H106" s="126">
        <f t="shared" si="52"/>
        <v>0</v>
      </c>
      <c r="I106" s="127">
        <f t="shared" si="51"/>
        <v>0</v>
      </c>
      <c r="J106" s="159"/>
      <c r="K106" s="181" t="str">
        <f t="shared" si="55"/>
        <v/>
      </c>
      <c r="L106" s="182"/>
      <c r="M106" s="146"/>
      <c r="N106" s="180"/>
      <c r="O106" s="185"/>
      <c r="P106" s="153"/>
      <c r="Q106" s="133">
        <f t="shared" si="33"/>
        <v>0</v>
      </c>
      <c r="R106" s="134">
        <f t="shared" si="34"/>
        <v>0</v>
      </c>
      <c r="S106" s="135" t="str">
        <f t="shared" si="53"/>
        <v>-</v>
      </c>
      <c r="T106" s="136" t="str">
        <f t="shared" si="36"/>
        <v>-</v>
      </c>
      <c r="U106" s="134">
        <f t="shared" si="37"/>
        <v>0</v>
      </c>
      <c r="V106" s="137">
        <f t="shared" si="38"/>
        <v>0</v>
      </c>
      <c r="W106" s="133">
        <f t="shared" si="39"/>
        <v>0</v>
      </c>
      <c r="X106" s="134">
        <f t="shared" si="40"/>
        <v>0</v>
      </c>
      <c r="Y106" s="137">
        <f t="shared" si="41"/>
        <v>0</v>
      </c>
      <c r="Z106" s="133">
        <f t="shared" si="42"/>
        <v>0</v>
      </c>
      <c r="AA106" s="138">
        <f t="shared" si="43"/>
        <v>0</v>
      </c>
      <c r="AB106" s="137">
        <f t="shared" si="44"/>
        <v>0</v>
      </c>
      <c r="AC106" s="104">
        <f t="shared" si="45"/>
        <v>0</v>
      </c>
      <c r="AD106" s="323">
        <f t="shared" si="48"/>
        <v>0</v>
      </c>
      <c r="AE106" s="325">
        <f t="shared" si="49"/>
        <v>0</v>
      </c>
      <c r="AF106" s="324">
        <f t="shared" si="50"/>
        <v>0</v>
      </c>
      <c r="AG106" s="104">
        <f t="shared" si="54"/>
        <v>0</v>
      </c>
    </row>
    <row r="107" spans="1:33" x14ac:dyDescent="0.25">
      <c r="A107" s="120">
        <f t="shared" si="47"/>
        <v>105</v>
      </c>
      <c r="B107" s="121"/>
      <c r="C107" s="122"/>
      <c r="D107" s="123"/>
      <c r="E107" s="124"/>
      <c r="F107" s="122"/>
      <c r="G107" s="125"/>
      <c r="H107" s="126">
        <f t="shared" si="52"/>
        <v>0</v>
      </c>
      <c r="I107" s="127">
        <f t="shared" si="51"/>
        <v>0</v>
      </c>
      <c r="J107" s="159"/>
      <c r="K107" s="181" t="str">
        <f t="shared" si="55"/>
        <v/>
      </c>
      <c r="L107" s="182"/>
      <c r="M107" s="146"/>
      <c r="N107" s="180"/>
      <c r="O107" s="185"/>
      <c r="P107" s="153"/>
      <c r="Q107" s="133">
        <f t="shared" si="33"/>
        <v>0</v>
      </c>
      <c r="R107" s="134">
        <f t="shared" si="34"/>
        <v>0</v>
      </c>
      <c r="S107" s="135" t="str">
        <f t="shared" si="53"/>
        <v>-</v>
      </c>
      <c r="T107" s="136" t="str">
        <f t="shared" si="36"/>
        <v>-</v>
      </c>
      <c r="U107" s="134">
        <f t="shared" si="37"/>
        <v>0</v>
      </c>
      <c r="V107" s="137">
        <f t="shared" si="38"/>
        <v>0</v>
      </c>
      <c r="W107" s="133">
        <f t="shared" si="39"/>
        <v>0</v>
      </c>
      <c r="X107" s="134">
        <f t="shared" si="40"/>
        <v>0</v>
      </c>
      <c r="Y107" s="137">
        <f t="shared" si="41"/>
        <v>0</v>
      </c>
      <c r="Z107" s="133">
        <f t="shared" si="42"/>
        <v>0</v>
      </c>
      <c r="AA107" s="138">
        <f t="shared" si="43"/>
        <v>0</v>
      </c>
      <c r="AB107" s="137">
        <f t="shared" si="44"/>
        <v>0</v>
      </c>
      <c r="AC107" s="104">
        <f t="shared" si="45"/>
        <v>0</v>
      </c>
      <c r="AD107" s="323">
        <f t="shared" si="48"/>
        <v>0</v>
      </c>
      <c r="AE107" s="325">
        <f t="shared" si="49"/>
        <v>0</v>
      </c>
      <c r="AF107" s="324">
        <f t="shared" si="50"/>
        <v>0</v>
      </c>
      <c r="AG107" s="104">
        <f t="shared" si="54"/>
        <v>0</v>
      </c>
    </row>
    <row r="108" spans="1:33" x14ac:dyDescent="0.25">
      <c r="A108" s="120">
        <f t="shared" si="47"/>
        <v>106</v>
      </c>
      <c r="B108" s="121"/>
      <c r="C108" s="122"/>
      <c r="D108" s="123"/>
      <c r="E108" s="124"/>
      <c r="F108" s="122"/>
      <c r="G108" s="125"/>
      <c r="H108" s="126">
        <f t="shared" si="52"/>
        <v>0</v>
      </c>
      <c r="I108" s="127">
        <f t="shared" si="51"/>
        <v>0</v>
      </c>
      <c r="J108" s="159"/>
      <c r="K108" s="181" t="str">
        <f t="shared" si="55"/>
        <v/>
      </c>
      <c r="L108" s="182"/>
      <c r="M108" s="146"/>
      <c r="N108" s="180"/>
      <c r="O108" s="185"/>
      <c r="P108" s="153"/>
      <c r="Q108" s="133">
        <f t="shared" si="33"/>
        <v>0</v>
      </c>
      <c r="R108" s="134">
        <f t="shared" si="34"/>
        <v>0</v>
      </c>
      <c r="S108" s="135" t="str">
        <f t="shared" si="53"/>
        <v>-</v>
      </c>
      <c r="T108" s="136" t="str">
        <f t="shared" si="36"/>
        <v>-</v>
      </c>
      <c r="U108" s="134">
        <f t="shared" si="37"/>
        <v>0</v>
      </c>
      <c r="V108" s="137">
        <f t="shared" si="38"/>
        <v>0</v>
      </c>
      <c r="W108" s="133">
        <f t="shared" si="39"/>
        <v>0</v>
      </c>
      <c r="X108" s="134">
        <f t="shared" si="40"/>
        <v>0</v>
      </c>
      <c r="Y108" s="137">
        <f t="shared" si="41"/>
        <v>0</v>
      </c>
      <c r="Z108" s="133">
        <f t="shared" si="42"/>
        <v>0</v>
      </c>
      <c r="AA108" s="138">
        <f t="shared" si="43"/>
        <v>0</v>
      </c>
      <c r="AB108" s="137">
        <f t="shared" si="44"/>
        <v>0</v>
      </c>
      <c r="AC108" s="104">
        <f t="shared" si="45"/>
        <v>0</v>
      </c>
      <c r="AD108" s="323">
        <f t="shared" si="48"/>
        <v>0</v>
      </c>
      <c r="AE108" s="325">
        <f t="shared" si="49"/>
        <v>0</v>
      </c>
      <c r="AF108" s="324">
        <f t="shared" si="50"/>
        <v>0</v>
      </c>
      <c r="AG108" s="104">
        <f t="shared" si="54"/>
        <v>0</v>
      </c>
    </row>
    <row r="109" spans="1:33" x14ac:dyDescent="0.25">
      <c r="A109" s="120">
        <f t="shared" si="47"/>
        <v>107</v>
      </c>
      <c r="B109" s="121"/>
      <c r="C109" s="122"/>
      <c r="D109" s="123"/>
      <c r="E109" s="124"/>
      <c r="F109" s="122"/>
      <c r="G109" s="125"/>
      <c r="H109" s="126">
        <f t="shared" si="52"/>
        <v>0</v>
      </c>
      <c r="I109" s="127">
        <f t="shared" si="51"/>
        <v>0</v>
      </c>
      <c r="J109" s="159"/>
      <c r="K109" s="181" t="str">
        <f t="shared" si="55"/>
        <v/>
      </c>
      <c r="L109" s="182"/>
      <c r="M109" s="146"/>
      <c r="N109" s="180"/>
      <c r="O109" s="185"/>
      <c r="P109" s="153"/>
      <c r="Q109" s="133">
        <f t="shared" si="33"/>
        <v>0</v>
      </c>
      <c r="R109" s="134">
        <f t="shared" si="34"/>
        <v>0</v>
      </c>
      <c r="S109" s="135" t="str">
        <f t="shared" si="53"/>
        <v>-</v>
      </c>
      <c r="T109" s="136" t="str">
        <f t="shared" si="36"/>
        <v>-</v>
      </c>
      <c r="U109" s="134">
        <f t="shared" si="37"/>
        <v>0</v>
      </c>
      <c r="V109" s="137">
        <f t="shared" si="38"/>
        <v>0</v>
      </c>
      <c r="W109" s="133">
        <f t="shared" si="39"/>
        <v>0</v>
      </c>
      <c r="X109" s="134">
        <f t="shared" si="40"/>
        <v>0</v>
      </c>
      <c r="Y109" s="137">
        <f t="shared" si="41"/>
        <v>0</v>
      </c>
      <c r="Z109" s="133">
        <f t="shared" si="42"/>
        <v>0</v>
      </c>
      <c r="AA109" s="138">
        <f t="shared" si="43"/>
        <v>0</v>
      </c>
      <c r="AB109" s="137">
        <f t="shared" si="44"/>
        <v>0</v>
      </c>
      <c r="AC109" s="104">
        <f t="shared" si="45"/>
        <v>0</v>
      </c>
      <c r="AD109" s="323">
        <f t="shared" si="48"/>
        <v>0</v>
      </c>
      <c r="AE109" s="325">
        <f t="shared" si="49"/>
        <v>0</v>
      </c>
      <c r="AF109" s="324">
        <f t="shared" si="50"/>
        <v>0</v>
      </c>
      <c r="AG109" s="104">
        <f t="shared" si="54"/>
        <v>0</v>
      </c>
    </row>
    <row r="110" spans="1:33" x14ac:dyDescent="0.25">
      <c r="A110" s="120">
        <f t="shared" si="47"/>
        <v>108</v>
      </c>
      <c r="B110" s="121"/>
      <c r="C110" s="122"/>
      <c r="D110" s="123"/>
      <c r="E110" s="124"/>
      <c r="F110" s="122"/>
      <c r="G110" s="125"/>
      <c r="H110" s="126">
        <f t="shared" si="52"/>
        <v>0</v>
      </c>
      <c r="I110" s="127">
        <f t="shared" si="51"/>
        <v>0</v>
      </c>
      <c r="J110" s="159"/>
      <c r="K110" s="181" t="str">
        <f t="shared" si="55"/>
        <v/>
      </c>
      <c r="L110" s="182"/>
      <c r="M110" s="146"/>
      <c r="N110" s="180"/>
      <c r="O110" s="185"/>
      <c r="P110" s="153"/>
      <c r="Q110" s="133">
        <f t="shared" si="33"/>
        <v>0</v>
      </c>
      <c r="R110" s="134">
        <f t="shared" si="34"/>
        <v>0</v>
      </c>
      <c r="S110" s="135" t="str">
        <f t="shared" si="53"/>
        <v>-</v>
      </c>
      <c r="T110" s="136" t="str">
        <f t="shared" si="36"/>
        <v>-</v>
      </c>
      <c r="U110" s="134">
        <f t="shared" si="37"/>
        <v>0</v>
      </c>
      <c r="V110" s="137">
        <f t="shared" si="38"/>
        <v>0</v>
      </c>
      <c r="W110" s="133">
        <f t="shared" si="39"/>
        <v>0</v>
      </c>
      <c r="X110" s="134">
        <f t="shared" si="40"/>
        <v>0</v>
      </c>
      <c r="Y110" s="137">
        <f t="shared" si="41"/>
        <v>0</v>
      </c>
      <c r="Z110" s="133">
        <f t="shared" si="42"/>
        <v>0</v>
      </c>
      <c r="AA110" s="138">
        <f t="shared" si="43"/>
        <v>0</v>
      </c>
      <c r="AB110" s="137">
        <f t="shared" si="44"/>
        <v>0</v>
      </c>
      <c r="AC110" s="104">
        <f t="shared" si="45"/>
        <v>0</v>
      </c>
      <c r="AD110" s="323">
        <f t="shared" si="48"/>
        <v>0</v>
      </c>
      <c r="AE110" s="325">
        <f t="shared" si="49"/>
        <v>0</v>
      </c>
      <c r="AF110" s="324">
        <f t="shared" si="50"/>
        <v>0</v>
      </c>
      <c r="AG110" s="104">
        <f t="shared" si="54"/>
        <v>0</v>
      </c>
    </row>
    <row r="111" spans="1:33" x14ac:dyDescent="0.25">
      <c r="A111" s="120">
        <f t="shared" si="47"/>
        <v>109</v>
      </c>
      <c r="B111" s="121"/>
      <c r="C111" s="122"/>
      <c r="D111" s="123"/>
      <c r="E111" s="124"/>
      <c r="F111" s="122"/>
      <c r="G111" s="125"/>
      <c r="H111" s="126">
        <f t="shared" si="52"/>
        <v>0</v>
      </c>
      <c r="I111" s="127">
        <f t="shared" si="51"/>
        <v>0</v>
      </c>
      <c r="J111" s="159"/>
      <c r="K111" s="181" t="str">
        <f t="shared" si="55"/>
        <v/>
      </c>
      <c r="L111" s="182"/>
      <c r="M111" s="146"/>
      <c r="N111" s="180"/>
      <c r="O111" s="185"/>
      <c r="P111" s="153"/>
      <c r="Q111" s="133">
        <f t="shared" si="33"/>
        <v>0</v>
      </c>
      <c r="R111" s="134">
        <f t="shared" si="34"/>
        <v>0</v>
      </c>
      <c r="S111" s="135" t="str">
        <f t="shared" si="53"/>
        <v>-</v>
      </c>
      <c r="T111" s="136" t="str">
        <f t="shared" si="36"/>
        <v>-</v>
      </c>
      <c r="U111" s="134">
        <f t="shared" si="37"/>
        <v>0</v>
      </c>
      <c r="V111" s="137">
        <f t="shared" si="38"/>
        <v>0</v>
      </c>
      <c r="W111" s="133">
        <f t="shared" si="39"/>
        <v>0</v>
      </c>
      <c r="X111" s="134">
        <f t="shared" si="40"/>
        <v>0</v>
      </c>
      <c r="Y111" s="137">
        <f t="shared" si="41"/>
        <v>0</v>
      </c>
      <c r="Z111" s="133">
        <f t="shared" si="42"/>
        <v>0</v>
      </c>
      <c r="AA111" s="138">
        <f t="shared" si="43"/>
        <v>0</v>
      </c>
      <c r="AB111" s="137">
        <f t="shared" si="44"/>
        <v>0</v>
      </c>
      <c r="AC111" s="104">
        <f t="shared" si="45"/>
        <v>0</v>
      </c>
      <c r="AD111" s="323">
        <f t="shared" si="48"/>
        <v>0</v>
      </c>
      <c r="AE111" s="325">
        <f t="shared" si="49"/>
        <v>0</v>
      </c>
      <c r="AF111" s="324">
        <f t="shared" si="50"/>
        <v>0</v>
      </c>
      <c r="AG111" s="104">
        <f t="shared" si="54"/>
        <v>0</v>
      </c>
    </row>
    <row r="112" spans="1:33" x14ac:dyDescent="0.25">
      <c r="A112" s="120">
        <f t="shared" si="47"/>
        <v>110</v>
      </c>
      <c r="B112" s="121"/>
      <c r="C112" s="122"/>
      <c r="D112" s="123"/>
      <c r="E112" s="124"/>
      <c r="F112" s="122"/>
      <c r="G112" s="125"/>
      <c r="H112" s="126">
        <f t="shared" si="52"/>
        <v>0</v>
      </c>
      <c r="I112" s="127">
        <f t="shared" si="51"/>
        <v>0</v>
      </c>
      <c r="J112" s="159"/>
      <c r="K112" s="181" t="str">
        <f t="shared" si="55"/>
        <v/>
      </c>
      <c r="L112" s="182"/>
      <c r="M112" s="146"/>
      <c r="N112" s="180"/>
      <c r="O112" s="185"/>
      <c r="P112" s="153"/>
      <c r="Q112" s="133">
        <f t="shared" si="33"/>
        <v>0</v>
      </c>
      <c r="R112" s="134">
        <f t="shared" si="34"/>
        <v>0</v>
      </c>
      <c r="S112" s="135" t="str">
        <f t="shared" si="53"/>
        <v>-</v>
      </c>
      <c r="T112" s="136" t="str">
        <f t="shared" si="36"/>
        <v>-</v>
      </c>
      <c r="U112" s="134">
        <f t="shared" si="37"/>
        <v>0</v>
      </c>
      <c r="V112" s="137">
        <f t="shared" si="38"/>
        <v>0</v>
      </c>
      <c r="W112" s="133">
        <f t="shared" si="39"/>
        <v>0</v>
      </c>
      <c r="X112" s="134">
        <f t="shared" si="40"/>
        <v>0</v>
      </c>
      <c r="Y112" s="137">
        <f t="shared" si="41"/>
        <v>0</v>
      </c>
      <c r="Z112" s="133">
        <f t="shared" si="42"/>
        <v>0</v>
      </c>
      <c r="AA112" s="138">
        <f t="shared" si="43"/>
        <v>0</v>
      </c>
      <c r="AB112" s="137">
        <f t="shared" si="44"/>
        <v>0</v>
      </c>
      <c r="AC112" s="104">
        <f t="shared" si="45"/>
        <v>0</v>
      </c>
      <c r="AD112" s="323">
        <f t="shared" si="48"/>
        <v>0</v>
      </c>
      <c r="AE112" s="325">
        <f t="shared" si="49"/>
        <v>0</v>
      </c>
      <c r="AF112" s="324">
        <f t="shared" si="50"/>
        <v>0</v>
      </c>
      <c r="AG112" s="104">
        <f t="shared" si="54"/>
        <v>0</v>
      </c>
    </row>
    <row r="113" spans="1:33" x14ac:dyDescent="0.25">
      <c r="A113" s="120">
        <f t="shared" si="47"/>
        <v>111</v>
      </c>
      <c r="B113" s="121"/>
      <c r="C113" s="122"/>
      <c r="D113" s="123"/>
      <c r="E113" s="124"/>
      <c r="F113" s="122"/>
      <c r="G113" s="125"/>
      <c r="H113" s="126">
        <f t="shared" si="52"/>
        <v>0</v>
      </c>
      <c r="I113" s="127">
        <f t="shared" si="51"/>
        <v>0</v>
      </c>
      <c r="J113" s="159"/>
      <c r="K113" s="181" t="str">
        <f t="shared" si="55"/>
        <v/>
      </c>
      <c r="L113" s="182"/>
      <c r="M113" s="146"/>
      <c r="N113" s="180"/>
      <c r="O113" s="185"/>
      <c r="P113" s="153"/>
      <c r="Q113" s="133">
        <f t="shared" si="33"/>
        <v>0</v>
      </c>
      <c r="R113" s="134">
        <f t="shared" si="34"/>
        <v>0</v>
      </c>
      <c r="S113" s="135" t="str">
        <f t="shared" si="53"/>
        <v>-</v>
      </c>
      <c r="T113" s="136" t="str">
        <f t="shared" si="36"/>
        <v>-</v>
      </c>
      <c r="U113" s="134">
        <f t="shared" si="37"/>
        <v>0</v>
      </c>
      <c r="V113" s="137">
        <f t="shared" si="38"/>
        <v>0</v>
      </c>
      <c r="W113" s="133">
        <f t="shared" si="39"/>
        <v>0</v>
      </c>
      <c r="X113" s="134">
        <f t="shared" si="40"/>
        <v>0</v>
      </c>
      <c r="Y113" s="137">
        <f t="shared" si="41"/>
        <v>0</v>
      </c>
      <c r="Z113" s="133">
        <f t="shared" si="42"/>
        <v>0</v>
      </c>
      <c r="AA113" s="138">
        <f t="shared" si="43"/>
        <v>0</v>
      </c>
      <c r="AB113" s="137">
        <f t="shared" si="44"/>
        <v>0</v>
      </c>
      <c r="AC113" s="104">
        <f t="shared" si="45"/>
        <v>0</v>
      </c>
      <c r="AD113" s="323">
        <f t="shared" si="48"/>
        <v>0</v>
      </c>
      <c r="AE113" s="325">
        <f t="shared" si="49"/>
        <v>0</v>
      </c>
      <c r="AF113" s="324">
        <f t="shared" si="50"/>
        <v>0</v>
      </c>
      <c r="AG113" s="104">
        <f t="shared" si="54"/>
        <v>0</v>
      </c>
    </row>
    <row r="114" spans="1:33" x14ac:dyDescent="0.25">
      <c r="A114" s="120">
        <f t="shared" si="47"/>
        <v>112</v>
      </c>
      <c r="B114" s="121"/>
      <c r="C114" s="122"/>
      <c r="D114" s="123"/>
      <c r="E114" s="124"/>
      <c r="F114" s="122"/>
      <c r="G114" s="125"/>
      <c r="H114" s="126">
        <f t="shared" si="52"/>
        <v>0</v>
      </c>
      <c r="I114" s="127">
        <f t="shared" si="51"/>
        <v>0</v>
      </c>
      <c r="J114" s="159"/>
      <c r="K114" s="181" t="str">
        <f t="shared" si="55"/>
        <v/>
      </c>
      <c r="L114" s="182"/>
      <c r="M114" s="146"/>
      <c r="N114" s="180"/>
      <c r="O114" s="185"/>
      <c r="P114" s="153"/>
      <c r="Q114" s="133">
        <f t="shared" si="33"/>
        <v>0</v>
      </c>
      <c r="R114" s="134">
        <f t="shared" si="34"/>
        <v>0</v>
      </c>
      <c r="S114" s="135" t="str">
        <f t="shared" si="53"/>
        <v>-</v>
      </c>
      <c r="T114" s="136" t="str">
        <f t="shared" si="36"/>
        <v>-</v>
      </c>
      <c r="U114" s="134">
        <f t="shared" si="37"/>
        <v>0</v>
      </c>
      <c r="V114" s="137">
        <f t="shared" si="38"/>
        <v>0</v>
      </c>
      <c r="W114" s="133">
        <f t="shared" si="39"/>
        <v>0</v>
      </c>
      <c r="X114" s="134">
        <f t="shared" si="40"/>
        <v>0</v>
      </c>
      <c r="Y114" s="137">
        <f t="shared" si="41"/>
        <v>0</v>
      </c>
      <c r="Z114" s="133">
        <f t="shared" si="42"/>
        <v>0</v>
      </c>
      <c r="AA114" s="138">
        <f t="shared" si="43"/>
        <v>0</v>
      </c>
      <c r="AB114" s="137">
        <f t="shared" si="44"/>
        <v>0</v>
      </c>
      <c r="AC114" s="104">
        <f t="shared" si="45"/>
        <v>0</v>
      </c>
      <c r="AD114" s="323">
        <f t="shared" si="48"/>
        <v>0</v>
      </c>
      <c r="AE114" s="325">
        <f t="shared" si="49"/>
        <v>0</v>
      </c>
      <c r="AF114" s="324">
        <f t="shared" si="50"/>
        <v>0</v>
      </c>
      <c r="AG114" s="104">
        <f t="shared" si="54"/>
        <v>0</v>
      </c>
    </row>
    <row r="115" spans="1:33" x14ac:dyDescent="0.25">
      <c r="A115" s="120">
        <f t="shared" si="47"/>
        <v>113</v>
      </c>
      <c r="B115" s="121"/>
      <c r="C115" s="122"/>
      <c r="D115" s="123"/>
      <c r="E115" s="124"/>
      <c r="F115" s="122"/>
      <c r="G115" s="125"/>
      <c r="H115" s="126">
        <f t="shared" si="52"/>
        <v>0</v>
      </c>
      <c r="I115" s="127">
        <f t="shared" si="51"/>
        <v>0</v>
      </c>
      <c r="J115" s="159"/>
      <c r="K115" s="181" t="str">
        <f t="shared" si="55"/>
        <v/>
      </c>
      <c r="L115" s="182"/>
      <c r="M115" s="146"/>
      <c r="N115" s="180"/>
      <c r="O115" s="185"/>
      <c r="P115" s="153"/>
      <c r="Q115" s="133">
        <f t="shared" si="33"/>
        <v>0</v>
      </c>
      <c r="R115" s="134">
        <f t="shared" si="34"/>
        <v>0</v>
      </c>
      <c r="S115" s="135" t="str">
        <f t="shared" si="53"/>
        <v>-</v>
      </c>
      <c r="T115" s="136" t="str">
        <f t="shared" si="36"/>
        <v>-</v>
      </c>
      <c r="U115" s="134">
        <f t="shared" si="37"/>
        <v>0</v>
      </c>
      <c r="V115" s="137">
        <f t="shared" si="38"/>
        <v>0</v>
      </c>
      <c r="W115" s="133">
        <f t="shared" si="39"/>
        <v>0</v>
      </c>
      <c r="X115" s="134">
        <f t="shared" si="40"/>
        <v>0</v>
      </c>
      <c r="Y115" s="137">
        <f t="shared" si="41"/>
        <v>0</v>
      </c>
      <c r="Z115" s="133">
        <f t="shared" si="42"/>
        <v>0</v>
      </c>
      <c r="AA115" s="138">
        <f t="shared" si="43"/>
        <v>0</v>
      </c>
      <c r="AB115" s="137">
        <f t="shared" si="44"/>
        <v>0</v>
      </c>
      <c r="AC115" s="104">
        <f t="shared" si="45"/>
        <v>0</v>
      </c>
      <c r="AD115" s="323">
        <f t="shared" si="48"/>
        <v>0</v>
      </c>
      <c r="AE115" s="325">
        <f t="shared" si="49"/>
        <v>0</v>
      </c>
      <c r="AF115" s="324">
        <f t="shared" si="50"/>
        <v>0</v>
      </c>
      <c r="AG115" s="104">
        <f t="shared" si="54"/>
        <v>0</v>
      </c>
    </row>
    <row r="116" spans="1:33" x14ac:dyDescent="0.25">
      <c r="A116" s="120">
        <f t="shared" si="47"/>
        <v>114</v>
      </c>
      <c r="B116" s="121"/>
      <c r="C116" s="122"/>
      <c r="D116" s="123"/>
      <c r="E116" s="124"/>
      <c r="F116" s="122"/>
      <c r="G116" s="125"/>
      <c r="H116" s="126">
        <f t="shared" si="52"/>
        <v>0</v>
      </c>
      <c r="I116" s="127">
        <f t="shared" si="51"/>
        <v>0</v>
      </c>
      <c r="J116" s="159"/>
      <c r="K116" s="181" t="str">
        <f t="shared" si="55"/>
        <v/>
      </c>
      <c r="L116" s="182"/>
      <c r="M116" s="146"/>
      <c r="N116" s="180"/>
      <c r="O116" s="185"/>
      <c r="P116" s="153"/>
      <c r="Q116" s="133">
        <f t="shared" si="33"/>
        <v>0</v>
      </c>
      <c r="R116" s="134">
        <f t="shared" si="34"/>
        <v>0</v>
      </c>
      <c r="S116" s="135" t="str">
        <f t="shared" si="53"/>
        <v>-</v>
      </c>
      <c r="T116" s="136" t="str">
        <f t="shared" si="36"/>
        <v>-</v>
      </c>
      <c r="U116" s="134">
        <f t="shared" si="37"/>
        <v>0</v>
      </c>
      <c r="V116" s="137">
        <f t="shared" si="38"/>
        <v>0</v>
      </c>
      <c r="W116" s="133">
        <f t="shared" si="39"/>
        <v>0</v>
      </c>
      <c r="X116" s="134">
        <f t="shared" si="40"/>
        <v>0</v>
      </c>
      <c r="Y116" s="137">
        <f t="shared" si="41"/>
        <v>0</v>
      </c>
      <c r="Z116" s="133">
        <f t="shared" si="42"/>
        <v>0</v>
      </c>
      <c r="AA116" s="138">
        <f t="shared" si="43"/>
        <v>0</v>
      </c>
      <c r="AB116" s="137">
        <f t="shared" si="44"/>
        <v>0</v>
      </c>
      <c r="AC116" s="104">
        <f t="shared" si="45"/>
        <v>0</v>
      </c>
      <c r="AD116" s="323">
        <f t="shared" si="48"/>
        <v>0</v>
      </c>
      <c r="AE116" s="325">
        <f t="shared" si="49"/>
        <v>0</v>
      </c>
      <c r="AF116" s="324">
        <f t="shared" si="50"/>
        <v>0</v>
      </c>
      <c r="AG116" s="104">
        <f t="shared" si="54"/>
        <v>0</v>
      </c>
    </row>
    <row r="117" spans="1:33" x14ac:dyDescent="0.25">
      <c r="A117" s="120">
        <f t="shared" si="47"/>
        <v>115</v>
      </c>
      <c r="B117" s="121"/>
      <c r="C117" s="122"/>
      <c r="D117" s="123"/>
      <c r="E117" s="124"/>
      <c r="F117" s="122"/>
      <c r="G117" s="125"/>
      <c r="H117" s="126">
        <f t="shared" si="52"/>
        <v>0</v>
      </c>
      <c r="I117" s="127">
        <f t="shared" ref="I117:I152" si="56">IF($E117&lt;&gt;0,$E117+levensduur,0)</f>
        <v>0</v>
      </c>
      <c r="J117" s="159"/>
      <c r="K117" s="181" t="str">
        <f t="shared" si="55"/>
        <v/>
      </c>
      <c r="L117" s="182"/>
      <c r="M117" s="146"/>
      <c r="N117" s="180"/>
      <c r="O117" s="185"/>
      <c r="P117" s="153"/>
      <c r="Q117" s="133">
        <f t="shared" si="33"/>
        <v>0</v>
      </c>
      <c r="R117" s="134">
        <f t="shared" si="34"/>
        <v>0</v>
      </c>
      <c r="S117" s="135" t="str">
        <f t="shared" si="53"/>
        <v>-</v>
      </c>
      <c r="T117" s="136" t="str">
        <f t="shared" si="36"/>
        <v>-</v>
      </c>
      <c r="U117" s="134">
        <f t="shared" si="37"/>
        <v>0</v>
      </c>
      <c r="V117" s="137">
        <f t="shared" si="38"/>
        <v>0</v>
      </c>
      <c r="W117" s="133">
        <f t="shared" si="39"/>
        <v>0</v>
      </c>
      <c r="X117" s="134">
        <f t="shared" si="40"/>
        <v>0</v>
      </c>
      <c r="Y117" s="137">
        <f t="shared" si="41"/>
        <v>0</v>
      </c>
      <c r="Z117" s="133">
        <f t="shared" si="42"/>
        <v>0</v>
      </c>
      <c r="AA117" s="138">
        <f t="shared" si="43"/>
        <v>0</v>
      </c>
      <c r="AB117" s="137">
        <f t="shared" si="44"/>
        <v>0</v>
      </c>
      <c r="AC117" s="104">
        <f t="shared" si="45"/>
        <v>0</v>
      </c>
      <c r="AD117" s="323">
        <f t="shared" si="48"/>
        <v>0</v>
      </c>
      <c r="AE117" s="325">
        <f t="shared" si="49"/>
        <v>0</v>
      </c>
      <c r="AF117" s="324">
        <f t="shared" si="50"/>
        <v>0</v>
      </c>
      <c r="AG117" s="104">
        <f t="shared" si="54"/>
        <v>0</v>
      </c>
    </row>
    <row r="118" spans="1:33" x14ac:dyDescent="0.25">
      <c r="A118" s="120">
        <f t="shared" si="47"/>
        <v>116</v>
      </c>
      <c r="B118" s="121"/>
      <c r="C118" s="122"/>
      <c r="D118" s="123"/>
      <c r="E118" s="124"/>
      <c r="F118" s="122"/>
      <c r="G118" s="125"/>
      <c r="H118" s="126">
        <f t="shared" si="52"/>
        <v>0</v>
      </c>
      <c r="I118" s="127">
        <f t="shared" si="56"/>
        <v>0</v>
      </c>
      <c r="J118" s="159"/>
      <c r="K118" s="181" t="str">
        <f t="shared" si="55"/>
        <v/>
      </c>
      <c r="L118" s="182"/>
      <c r="M118" s="146"/>
      <c r="N118" s="180"/>
      <c r="O118" s="185"/>
      <c r="P118" s="153"/>
      <c r="Q118" s="133">
        <f t="shared" si="33"/>
        <v>0</v>
      </c>
      <c r="R118" s="134">
        <f t="shared" si="34"/>
        <v>0</v>
      </c>
      <c r="S118" s="135" t="str">
        <f t="shared" si="53"/>
        <v>-</v>
      </c>
      <c r="T118" s="136" t="str">
        <f t="shared" si="36"/>
        <v>-</v>
      </c>
      <c r="U118" s="134">
        <f t="shared" si="37"/>
        <v>0</v>
      </c>
      <c r="V118" s="137">
        <f t="shared" si="38"/>
        <v>0</v>
      </c>
      <c r="W118" s="133">
        <f t="shared" si="39"/>
        <v>0</v>
      </c>
      <c r="X118" s="134">
        <f t="shared" si="40"/>
        <v>0</v>
      </c>
      <c r="Y118" s="137">
        <f t="shared" si="41"/>
        <v>0</v>
      </c>
      <c r="Z118" s="133">
        <f t="shared" si="42"/>
        <v>0</v>
      </c>
      <c r="AA118" s="138">
        <f t="shared" si="43"/>
        <v>0</v>
      </c>
      <c r="AB118" s="137">
        <f t="shared" si="44"/>
        <v>0</v>
      </c>
      <c r="AC118" s="104">
        <f t="shared" si="45"/>
        <v>0</v>
      </c>
      <c r="AD118" s="323">
        <f t="shared" si="48"/>
        <v>0</v>
      </c>
      <c r="AE118" s="325">
        <f t="shared" si="49"/>
        <v>0</v>
      </c>
      <c r="AF118" s="324">
        <f t="shared" si="50"/>
        <v>0</v>
      </c>
      <c r="AG118" s="104">
        <f t="shared" si="54"/>
        <v>0</v>
      </c>
    </row>
    <row r="119" spans="1:33" x14ac:dyDescent="0.25">
      <c r="A119" s="120">
        <f t="shared" si="47"/>
        <v>117</v>
      </c>
      <c r="B119" s="121"/>
      <c r="C119" s="122"/>
      <c r="D119" s="123"/>
      <c r="E119" s="124"/>
      <c r="F119" s="122"/>
      <c r="G119" s="125"/>
      <c r="H119" s="126">
        <f t="shared" si="52"/>
        <v>0</v>
      </c>
      <c r="I119" s="127">
        <f t="shared" si="56"/>
        <v>0</v>
      </c>
      <c r="J119" s="159"/>
      <c r="K119" s="181" t="str">
        <f t="shared" si="55"/>
        <v/>
      </c>
      <c r="L119" s="182"/>
      <c r="M119" s="146"/>
      <c r="N119" s="180"/>
      <c r="O119" s="185"/>
      <c r="P119" s="153"/>
      <c r="Q119" s="133">
        <f t="shared" si="33"/>
        <v>0</v>
      </c>
      <c r="R119" s="134">
        <f t="shared" si="34"/>
        <v>0</v>
      </c>
      <c r="S119" s="135" t="str">
        <f t="shared" si="53"/>
        <v>-</v>
      </c>
      <c r="T119" s="136" t="str">
        <f t="shared" si="36"/>
        <v>-</v>
      </c>
      <c r="U119" s="134">
        <f t="shared" si="37"/>
        <v>0</v>
      </c>
      <c r="V119" s="137">
        <f t="shared" si="38"/>
        <v>0</v>
      </c>
      <c r="W119" s="133">
        <f t="shared" si="39"/>
        <v>0</v>
      </c>
      <c r="X119" s="134">
        <f t="shared" si="40"/>
        <v>0</v>
      </c>
      <c r="Y119" s="137">
        <f t="shared" si="41"/>
        <v>0</v>
      </c>
      <c r="Z119" s="133">
        <f t="shared" si="42"/>
        <v>0</v>
      </c>
      <c r="AA119" s="138">
        <f t="shared" si="43"/>
        <v>0</v>
      </c>
      <c r="AB119" s="137">
        <f t="shared" si="44"/>
        <v>0</v>
      </c>
      <c r="AC119" s="104">
        <f t="shared" si="45"/>
        <v>0</v>
      </c>
      <c r="AD119" s="323">
        <f t="shared" si="48"/>
        <v>0</v>
      </c>
      <c r="AE119" s="325">
        <f t="shared" si="49"/>
        <v>0</v>
      </c>
      <c r="AF119" s="324">
        <f t="shared" si="50"/>
        <v>0</v>
      </c>
      <c r="AG119" s="104">
        <f t="shared" si="54"/>
        <v>0</v>
      </c>
    </row>
    <row r="120" spans="1:33" x14ac:dyDescent="0.25">
      <c r="A120" s="120">
        <f t="shared" si="47"/>
        <v>118</v>
      </c>
      <c r="B120" s="121"/>
      <c r="C120" s="122"/>
      <c r="D120" s="123"/>
      <c r="E120" s="124"/>
      <c r="F120" s="122"/>
      <c r="G120" s="125"/>
      <c r="H120" s="126">
        <f t="shared" si="52"/>
        <v>0</v>
      </c>
      <c r="I120" s="127">
        <f t="shared" si="56"/>
        <v>0</v>
      </c>
      <c r="J120" s="159"/>
      <c r="K120" s="181" t="str">
        <f t="shared" si="55"/>
        <v/>
      </c>
      <c r="L120" s="182"/>
      <c r="M120" s="146"/>
      <c r="N120" s="180"/>
      <c r="O120" s="185"/>
      <c r="P120" s="153"/>
      <c r="Q120" s="133">
        <f t="shared" si="33"/>
        <v>0</v>
      </c>
      <c r="R120" s="134">
        <f t="shared" si="34"/>
        <v>0</v>
      </c>
      <c r="S120" s="135" t="str">
        <f t="shared" si="53"/>
        <v>-</v>
      </c>
      <c r="T120" s="136" t="str">
        <f t="shared" si="36"/>
        <v>-</v>
      </c>
      <c r="U120" s="134">
        <f t="shared" si="37"/>
        <v>0</v>
      </c>
      <c r="V120" s="137">
        <f t="shared" si="38"/>
        <v>0</v>
      </c>
      <c r="W120" s="133">
        <f t="shared" si="39"/>
        <v>0</v>
      </c>
      <c r="X120" s="134">
        <f t="shared" si="40"/>
        <v>0</v>
      </c>
      <c r="Y120" s="137">
        <f t="shared" si="41"/>
        <v>0</v>
      </c>
      <c r="Z120" s="133">
        <f t="shared" si="42"/>
        <v>0</v>
      </c>
      <c r="AA120" s="138">
        <f t="shared" si="43"/>
        <v>0</v>
      </c>
      <c r="AB120" s="137">
        <f t="shared" si="44"/>
        <v>0</v>
      </c>
      <c r="AC120" s="104">
        <f t="shared" si="45"/>
        <v>0</v>
      </c>
      <c r="AD120" s="323">
        <f t="shared" si="48"/>
        <v>0</v>
      </c>
      <c r="AE120" s="325">
        <f t="shared" si="49"/>
        <v>0</v>
      </c>
      <c r="AF120" s="324">
        <f t="shared" si="50"/>
        <v>0</v>
      </c>
      <c r="AG120" s="104">
        <f t="shared" si="54"/>
        <v>0</v>
      </c>
    </row>
    <row r="121" spans="1:33" x14ac:dyDescent="0.25">
      <c r="A121" s="120">
        <f t="shared" si="47"/>
        <v>119</v>
      </c>
      <c r="B121" s="121"/>
      <c r="C121" s="122"/>
      <c r="D121" s="123"/>
      <c r="E121" s="124"/>
      <c r="F121" s="122"/>
      <c r="G121" s="125"/>
      <c r="H121" s="126">
        <f t="shared" si="52"/>
        <v>0</v>
      </c>
      <c r="I121" s="127">
        <f t="shared" si="56"/>
        <v>0</v>
      </c>
      <c r="J121" s="159"/>
      <c r="K121" s="181" t="str">
        <f t="shared" si="55"/>
        <v/>
      </c>
      <c r="L121" s="182"/>
      <c r="M121" s="146"/>
      <c r="N121" s="180"/>
      <c r="O121" s="185"/>
      <c r="P121" s="153"/>
      <c r="Q121" s="133">
        <f t="shared" si="33"/>
        <v>0</v>
      </c>
      <c r="R121" s="134">
        <f t="shared" si="34"/>
        <v>0</v>
      </c>
      <c r="S121" s="135" t="str">
        <f t="shared" si="53"/>
        <v>-</v>
      </c>
      <c r="T121" s="136" t="str">
        <f t="shared" si="36"/>
        <v>-</v>
      </c>
      <c r="U121" s="134">
        <f t="shared" si="37"/>
        <v>0</v>
      </c>
      <c r="V121" s="137">
        <f t="shared" si="38"/>
        <v>0</v>
      </c>
      <c r="W121" s="133">
        <f t="shared" si="39"/>
        <v>0</v>
      </c>
      <c r="X121" s="134">
        <f t="shared" si="40"/>
        <v>0</v>
      </c>
      <c r="Y121" s="137">
        <f t="shared" si="41"/>
        <v>0</v>
      </c>
      <c r="Z121" s="133">
        <f t="shared" si="42"/>
        <v>0</v>
      </c>
      <c r="AA121" s="138">
        <f t="shared" si="43"/>
        <v>0</v>
      </c>
      <c r="AB121" s="137">
        <f t="shared" si="44"/>
        <v>0</v>
      </c>
      <c r="AC121" s="104">
        <f t="shared" si="45"/>
        <v>0</v>
      </c>
      <c r="AD121" s="323">
        <f t="shared" si="48"/>
        <v>0</v>
      </c>
      <c r="AE121" s="325">
        <f t="shared" si="49"/>
        <v>0</v>
      </c>
      <c r="AF121" s="324">
        <f t="shared" si="50"/>
        <v>0</v>
      </c>
      <c r="AG121" s="104">
        <f t="shared" si="54"/>
        <v>0</v>
      </c>
    </row>
    <row r="122" spans="1:33" x14ac:dyDescent="0.25">
      <c r="A122" s="120">
        <f t="shared" si="47"/>
        <v>120</v>
      </c>
      <c r="B122" s="121"/>
      <c r="C122" s="122"/>
      <c r="D122" s="123"/>
      <c r="E122" s="124"/>
      <c r="F122" s="122"/>
      <c r="G122" s="125"/>
      <c r="H122" s="126">
        <f t="shared" si="52"/>
        <v>0</v>
      </c>
      <c r="I122" s="127">
        <f t="shared" si="56"/>
        <v>0</v>
      </c>
      <c r="J122" s="159"/>
      <c r="K122" s="181" t="str">
        <f t="shared" si="55"/>
        <v/>
      </c>
      <c r="L122" s="182"/>
      <c r="M122" s="146"/>
      <c r="N122" s="180"/>
      <c r="O122" s="185"/>
      <c r="P122" s="153"/>
      <c r="Q122" s="133">
        <f t="shared" si="33"/>
        <v>0</v>
      </c>
      <c r="R122" s="134">
        <f t="shared" si="34"/>
        <v>0</v>
      </c>
      <c r="S122" s="135" t="str">
        <f t="shared" si="53"/>
        <v>-</v>
      </c>
      <c r="T122" s="136" t="str">
        <f t="shared" si="36"/>
        <v>-</v>
      </c>
      <c r="U122" s="134">
        <f t="shared" si="37"/>
        <v>0</v>
      </c>
      <c r="V122" s="137">
        <f t="shared" si="38"/>
        <v>0</v>
      </c>
      <c r="W122" s="133">
        <f t="shared" si="39"/>
        <v>0</v>
      </c>
      <c r="X122" s="134">
        <f t="shared" si="40"/>
        <v>0</v>
      </c>
      <c r="Y122" s="137">
        <f t="shared" si="41"/>
        <v>0</v>
      </c>
      <c r="Z122" s="133">
        <f t="shared" si="42"/>
        <v>0</v>
      </c>
      <c r="AA122" s="138">
        <f t="shared" si="43"/>
        <v>0</v>
      </c>
      <c r="AB122" s="137">
        <f t="shared" si="44"/>
        <v>0</v>
      </c>
      <c r="AC122" s="104">
        <f t="shared" si="45"/>
        <v>0</v>
      </c>
      <c r="AD122" s="323">
        <f t="shared" si="48"/>
        <v>0</v>
      </c>
      <c r="AE122" s="325">
        <f t="shared" si="49"/>
        <v>0</v>
      </c>
      <c r="AF122" s="324">
        <f t="shared" si="50"/>
        <v>0</v>
      </c>
      <c r="AG122" s="104">
        <f t="shared" si="54"/>
        <v>0</v>
      </c>
    </row>
    <row r="123" spans="1:33" x14ac:dyDescent="0.25">
      <c r="A123" s="120">
        <f t="shared" si="47"/>
        <v>121</v>
      </c>
      <c r="B123" s="121"/>
      <c r="C123" s="122"/>
      <c r="D123" s="123"/>
      <c r="E123" s="124"/>
      <c r="F123" s="122"/>
      <c r="G123" s="125"/>
      <c r="H123" s="126">
        <f t="shared" si="52"/>
        <v>0</v>
      </c>
      <c r="I123" s="127">
        <f t="shared" si="56"/>
        <v>0</v>
      </c>
      <c r="J123" s="159"/>
      <c r="K123" s="181" t="str">
        <f t="shared" si="55"/>
        <v/>
      </c>
      <c r="L123" s="182"/>
      <c r="M123" s="146"/>
      <c r="N123" s="180"/>
      <c r="O123" s="185"/>
      <c r="P123" s="153"/>
      <c r="Q123" s="133">
        <f t="shared" si="33"/>
        <v>0</v>
      </c>
      <c r="R123" s="134">
        <f t="shared" si="34"/>
        <v>0</v>
      </c>
      <c r="S123" s="135" t="str">
        <f t="shared" si="53"/>
        <v>-</v>
      </c>
      <c r="T123" s="136" t="str">
        <f t="shared" si="36"/>
        <v>-</v>
      </c>
      <c r="U123" s="134">
        <f t="shared" si="37"/>
        <v>0</v>
      </c>
      <c r="V123" s="137">
        <f t="shared" si="38"/>
        <v>0</v>
      </c>
      <c r="W123" s="133">
        <f t="shared" si="39"/>
        <v>0</v>
      </c>
      <c r="X123" s="134">
        <f t="shared" si="40"/>
        <v>0</v>
      </c>
      <c r="Y123" s="137">
        <f t="shared" si="41"/>
        <v>0</v>
      </c>
      <c r="Z123" s="133">
        <f t="shared" si="42"/>
        <v>0</v>
      </c>
      <c r="AA123" s="138">
        <f t="shared" si="43"/>
        <v>0</v>
      </c>
      <c r="AB123" s="137">
        <f t="shared" si="44"/>
        <v>0</v>
      </c>
      <c r="AC123" s="104">
        <f t="shared" si="45"/>
        <v>0</v>
      </c>
      <c r="AD123" s="323">
        <f t="shared" si="48"/>
        <v>0</v>
      </c>
      <c r="AE123" s="325">
        <f t="shared" si="49"/>
        <v>0</v>
      </c>
      <c r="AF123" s="324">
        <f t="shared" si="50"/>
        <v>0</v>
      </c>
      <c r="AG123" s="104">
        <f t="shared" si="54"/>
        <v>0</v>
      </c>
    </row>
    <row r="124" spans="1:33" x14ac:dyDescent="0.25">
      <c r="A124" s="120">
        <f t="shared" si="47"/>
        <v>122</v>
      </c>
      <c r="B124" s="121"/>
      <c r="C124" s="122"/>
      <c r="D124" s="123"/>
      <c r="E124" s="124"/>
      <c r="F124" s="122"/>
      <c r="G124" s="125"/>
      <c r="H124" s="126">
        <f t="shared" si="52"/>
        <v>0</v>
      </c>
      <c r="I124" s="127">
        <f t="shared" si="56"/>
        <v>0</v>
      </c>
      <c r="J124" s="159"/>
      <c r="K124" s="181" t="str">
        <f t="shared" si="55"/>
        <v/>
      </c>
      <c r="L124" s="182"/>
      <c r="M124" s="146"/>
      <c r="N124" s="180"/>
      <c r="O124" s="185"/>
      <c r="P124" s="153"/>
      <c r="Q124" s="133">
        <f t="shared" si="33"/>
        <v>0</v>
      </c>
      <c r="R124" s="134">
        <f t="shared" si="34"/>
        <v>0</v>
      </c>
      <c r="S124" s="135" t="str">
        <f t="shared" si="53"/>
        <v>-</v>
      </c>
      <c r="T124" s="136" t="str">
        <f t="shared" si="36"/>
        <v>-</v>
      </c>
      <c r="U124" s="134">
        <f t="shared" si="37"/>
        <v>0</v>
      </c>
      <c r="V124" s="137">
        <f t="shared" si="38"/>
        <v>0</v>
      </c>
      <c r="W124" s="133">
        <f t="shared" si="39"/>
        <v>0</v>
      </c>
      <c r="X124" s="134">
        <f t="shared" si="40"/>
        <v>0</v>
      </c>
      <c r="Y124" s="137">
        <f t="shared" si="41"/>
        <v>0</v>
      </c>
      <c r="Z124" s="133">
        <f t="shared" si="42"/>
        <v>0</v>
      </c>
      <c r="AA124" s="138">
        <f t="shared" si="43"/>
        <v>0</v>
      </c>
      <c r="AB124" s="137">
        <f t="shared" si="44"/>
        <v>0</v>
      </c>
      <c r="AC124" s="104">
        <f t="shared" si="45"/>
        <v>0</v>
      </c>
      <c r="AD124" s="323">
        <f t="shared" si="48"/>
        <v>0</v>
      </c>
      <c r="AE124" s="325">
        <f t="shared" si="49"/>
        <v>0</v>
      </c>
      <c r="AF124" s="324">
        <f t="shared" si="50"/>
        <v>0</v>
      </c>
      <c r="AG124" s="104">
        <f t="shared" si="54"/>
        <v>0</v>
      </c>
    </row>
    <row r="125" spans="1:33" x14ac:dyDescent="0.25">
      <c r="A125" s="120">
        <f t="shared" si="47"/>
        <v>123</v>
      </c>
      <c r="B125" s="121"/>
      <c r="C125" s="122"/>
      <c r="D125" s="123"/>
      <c r="E125" s="124"/>
      <c r="F125" s="122"/>
      <c r="G125" s="125"/>
      <c r="H125" s="126">
        <f t="shared" si="52"/>
        <v>0</v>
      </c>
      <c r="I125" s="127">
        <f t="shared" si="56"/>
        <v>0</v>
      </c>
      <c r="J125" s="159"/>
      <c r="K125" s="181" t="str">
        <f t="shared" si="55"/>
        <v/>
      </c>
      <c r="L125" s="182"/>
      <c r="M125" s="146"/>
      <c r="N125" s="180"/>
      <c r="O125" s="185"/>
      <c r="P125" s="153"/>
      <c r="Q125" s="133">
        <f t="shared" si="33"/>
        <v>0</v>
      </c>
      <c r="R125" s="134">
        <f t="shared" si="34"/>
        <v>0</v>
      </c>
      <c r="S125" s="135" t="str">
        <f t="shared" si="53"/>
        <v>-</v>
      </c>
      <c r="T125" s="136" t="str">
        <f t="shared" si="36"/>
        <v>-</v>
      </c>
      <c r="U125" s="134">
        <f t="shared" si="37"/>
        <v>0</v>
      </c>
      <c r="V125" s="137">
        <f t="shared" si="38"/>
        <v>0</v>
      </c>
      <c r="W125" s="133">
        <f t="shared" si="39"/>
        <v>0</v>
      </c>
      <c r="X125" s="134">
        <f t="shared" si="40"/>
        <v>0</v>
      </c>
      <c r="Y125" s="137">
        <f t="shared" si="41"/>
        <v>0</v>
      </c>
      <c r="Z125" s="133">
        <f t="shared" si="42"/>
        <v>0</v>
      </c>
      <c r="AA125" s="138">
        <f t="shared" si="43"/>
        <v>0</v>
      </c>
      <c r="AB125" s="137">
        <f t="shared" si="44"/>
        <v>0</v>
      </c>
      <c r="AC125" s="104">
        <f t="shared" si="45"/>
        <v>0</v>
      </c>
      <c r="AD125" s="323">
        <f t="shared" si="48"/>
        <v>0</v>
      </c>
      <c r="AE125" s="325">
        <f t="shared" si="49"/>
        <v>0</v>
      </c>
      <c r="AF125" s="324">
        <f t="shared" si="50"/>
        <v>0</v>
      </c>
      <c r="AG125" s="104">
        <f t="shared" si="54"/>
        <v>0</v>
      </c>
    </row>
    <row r="126" spans="1:33" x14ac:dyDescent="0.25">
      <c r="A126" s="120">
        <f t="shared" si="47"/>
        <v>124</v>
      </c>
      <c r="B126" s="121"/>
      <c r="C126" s="122"/>
      <c r="D126" s="123"/>
      <c r="E126" s="124"/>
      <c r="F126" s="122"/>
      <c r="G126" s="125"/>
      <c r="H126" s="126">
        <f t="shared" si="52"/>
        <v>0</v>
      </c>
      <c r="I126" s="127">
        <f t="shared" si="56"/>
        <v>0</v>
      </c>
      <c r="J126" s="159"/>
      <c r="K126" s="181" t="str">
        <f t="shared" si="55"/>
        <v/>
      </c>
      <c r="L126" s="182"/>
      <c r="M126" s="146"/>
      <c r="N126" s="180"/>
      <c r="O126" s="185"/>
      <c r="P126" s="153"/>
      <c r="Q126" s="133">
        <f t="shared" si="33"/>
        <v>0</v>
      </c>
      <c r="R126" s="134">
        <f t="shared" si="34"/>
        <v>0</v>
      </c>
      <c r="S126" s="135" t="str">
        <f t="shared" si="53"/>
        <v>-</v>
      </c>
      <c r="T126" s="136" t="str">
        <f t="shared" si="36"/>
        <v>-</v>
      </c>
      <c r="U126" s="134">
        <f t="shared" si="37"/>
        <v>0</v>
      </c>
      <c r="V126" s="137">
        <f t="shared" si="38"/>
        <v>0</v>
      </c>
      <c r="W126" s="133">
        <f t="shared" si="39"/>
        <v>0</v>
      </c>
      <c r="X126" s="134">
        <f t="shared" si="40"/>
        <v>0</v>
      </c>
      <c r="Y126" s="137">
        <f t="shared" si="41"/>
        <v>0</v>
      </c>
      <c r="Z126" s="133">
        <f t="shared" si="42"/>
        <v>0</v>
      </c>
      <c r="AA126" s="138">
        <f t="shared" si="43"/>
        <v>0</v>
      </c>
      <c r="AB126" s="137">
        <f t="shared" si="44"/>
        <v>0</v>
      </c>
      <c r="AC126" s="104">
        <f t="shared" si="45"/>
        <v>0</v>
      </c>
      <c r="AD126" s="323">
        <f t="shared" si="48"/>
        <v>0</v>
      </c>
      <c r="AE126" s="325">
        <f t="shared" si="49"/>
        <v>0</v>
      </c>
      <c r="AF126" s="324">
        <f t="shared" si="50"/>
        <v>0</v>
      </c>
      <c r="AG126" s="104">
        <f t="shared" si="54"/>
        <v>0</v>
      </c>
    </row>
    <row r="127" spans="1:33" x14ac:dyDescent="0.25">
      <c r="A127" s="120">
        <f t="shared" si="47"/>
        <v>125</v>
      </c>
      <c r="B127" s="121"/>
      <c r="C127" s="122"/>
      <c r="D127" s="123"/>
      <c r="E127" s="124"/>
      <c r="F127" s="122"/>
      <c r="G127" s="125"/>
      <c r="H127" s="126">
        <f t="shared" si="52"/>
        <v>0</v>
      </c>
      <c r="I127" s="127">
        <f t="shared" si="56"/>
        <v>0</v>
      </c>
      <c r="J127" s="159"/>
      <c r="K127" s="181" t="str">
        <f t="shared" si="55"/>
        <v/>
      </c>
      <c r="L127" s="182"/>
      <c r="M127" s="146"/>
      <c r="N127" s="180"/>
      <c r="O127" s="185"/>
      <c r="P127" s="153"/>
      <c r="Q127" s="133">
        <f t="shared" si="33"/>
        <v>0</v>
      </c>
      <c r="R127" s="134">
        <f t="shared" si="34"/>
        <v>0</v>
      </c>
      <c r="S127" s="135" t="str">
        <f t="shared" si="53"/>
        <v>-</v>
      </c>
      <c r="T127" s="136" t="str">
        <f t="shared" si="36"/>
        <v>-</v>
      </c>
      <c r="U127" s="134">
        <f t="shared" si="37"/>
        <v>0</v>
      </c>
      <c r="V127" s="137">
        <f t="shared" si="38"/>
        <v>0</v>
      </c>
      <c r="W127" s="133">
        <f t="shared" si="39"/>
        <v>0</v>
      </c>
      <c r="X127" s="134">
        <f t="shared" si="40"/>
        <v>0</v>
      </c>
      <c r="Y127" s="137">
        <f t="shared" si="41"/>
        <v>0</v>
      </c>
      <c r="Z127" s="133">
        <f t="shared" si="42"/>
        <v>0</v>
      </c>
      <c r="AA127" s="138">
        <f t="shared" si="43"/>
        <v>0</v>
      </c>
      <c r="AB127" s="137">
        <f t="shared" si="44"/>
        <v>0</v>
      </c>
      <c r="AC127" s="104">
        <f t="shared" si="45"/>
        <v>0</v>
      </c>
      <c r="AD127" s="323">
        <f t="shared" si="48"/>
        <v>0</v>
      </c>
      <c r="AE127" s="325">
        <f t="shared" si="49"/>
        <v>0</v>
      </c>
      <c r="AF127" s="324">
        <f t="shared" si="50"/>
        <v>0</v>
      </c>
      <c r="AG127" s="104">
        <f t="shared" si="54"/>
        <v>0</v>
      </c>
    </row>
    <row r="128" spans="1:33" x14ac:dyDescent="0.25">
      <c r="A128" s="120">
        <f t="shared" si="47"/>
        <v>126</v>
      </c>
      <c r="B128" s="121"/>
      <c r="C128" s="122"/>
      <c r="D128" s="123"/>
      <c r="E128" s="124"/>
      <c r="F128" s="122"/>
      <c r="G128" s="125"/>
      <c r="H128" s="126">
        <f t="shared" si="52"/>
        <v>0</v>
      </c>
      <c r="I128" s="127">
        <f t="shared" si="56"/>
        <v>0</v>
      </c>
      <c r="J128" s="159"/>
      <c r="K128" s="181" t="str">
        <f t="shared" si="55"/>
        <v/>
      </c>
      <c r="L128" s="182"/>
      <c r="M128" s="146"/>
      <c r="N128" s="180"/>
      <c r="O128" s="185"/>
      <c r="P128" s="153"/>
      <c r="Q128" s="133">
        <f t="shared" si="33"/>
        <v>0</v>
      </c>
      <c r="R128" s="134">
        <f t="shared" si="34"/>
        <v>0</v>
      </c>
      <c r="S128" s="135" t="str">
        <f t="shared" si="53"/>
        <v>-</v>
      </c>
      <c r="T128" s="136" t="str">
        <f t="shared" si="36"/>
        <v>-</v>
      </c>
      <c r="U128" s="134">
        <f t="shared" si="37"/>
        <v>0</v>
      </c>
      <c r="V128" s="137">
        <f t="shared" si="38"/>
        <v>0</v>
      </c>
      <c r="W128" s="133">
        <f t="shared" si="39"/>
        <v>0</v>
      </c>
      <c r="X128" s="134">
        <f t="shared" si="40"/>
        <v>0</v>
      </c>
      <c r="Y128" s="137">
        <f t="shared" si="41"/>
        <v>0</v>
      </c>
      <c r="Z128" s="133">
        <f t="shared" si="42"/>
        <v>0</v>
      </c>
      <c r="AA128" s="138">
        <f t="shared" si="43"/>
        <v>0</v>
      </c>
      <c r="AB128" s="137">
        <f t="shared" si="44"/>
        <v>0</v>
      </c>
      <c r="AC128" s="104">
        <f t="shared" si="45"/>
        <v>0</v>
      </c>
      <c r="AD128" s="323">
        <f t="shared" si="48"/>
        <v>0</v>
      </c>
      <c r="AE128" s="325">
        <f t="shared" si="49"/>
        <v>0</v>
      </c>
      <c r="AF128" s="324">
        <f t="shared" si="50"/>
        <v>0</v>
      </c>
      <c r="AG128" s="104">
        <f t="shared" si="54"/>
        <v>0</v>
      </c>
    </row>
    <row r="129" spans="1:33" x14ac:dyDescent="0.25">
      <c r="A129" s="120">
        <f t="shared" si="47"/>
        <v>127</v>
      </c>
      <c r="B129" s="121"/>
      <c r="C129" s="122"/>
      <c r="D129" s="123"/>
      <c r="E129" s="124"/>
      <c r="F129" s="122"/>
      <c r="G129" s="125"/>
      <c r="H129" s="126">
        <f t="shared" si="52"/>
        <v>0</v>
      </c>
      <c r="I129" s="127">
        <f t="shared" si="56"/>
        <v>0</v>
      </c>
      <c r="J129" s="159"/>
      <c r="K129" s="181" t="str">
        <f t="shared" si="55"/>
        <v/>
      </c>
      <c r="L129" s="182"/>
      <c r="M129" s="146"/>
      <c r="N129" s="180"/>
      <c r="O129" s="185"/>
      <c r="P129" s="153"/>
      <c r="Q129" s="133">
        <f t="shared" si="33"/>
        <v>0</v>
      </c>
      <c r="R129" s="134">
        <f t="shared" si="34"/>
        <v>0</v>
      </c>
      <c r="S129" s="135" t="str">
        <f t="shared" si="53"/>
        <v>-</v>
      </c>
      <c r="T129" s="136" t="str">
        <f t="shared" si="36"/>
        <v>-</v>
      </c>
      <c r="U129" s="134">
        <f t="shared" si="37"/>
        <v>0</v>
      </c>
      <c r="V129" s="137">
        <f t="shared" si="38"/>
        <v>0</v>
      </c>
      <c r="W129" s="133">
        <f t="shared" si="39"/>
        <v>0</v>
      </c>
      <c r="X129" s="134">
        <f t="shared" si="40"/>
        <v>0</v>
      </c>
      <c r="Y129" s="137">
        <f t="shared" si="41"/>
        <v>0</v>
      </c>
      <c r="Z129" s="133">
        <f t="shared" si="42"/>
        <v>0</v>
      </c>
      <c r="AA129" s="138">
        <f t="shared" si="43"/>
        <v>0</v>
      </c>
      <c r="AB129" s="137">
        <f t="shared" si="44"/>
        <v>0</v>
      </c>
      <c r="AC129" s="104">
        <f t="shared" si="45"/>
        <v>0</v>
      </c>
      <c r="AD129" s="323">
        <f t="shared" si="48"/>
        <v>0</v>
      </c>
      <c r="AE129" s="325">
        <f t="shared" si="49"/>
        <v>0</v>
      </c>
      <c r="AF129" s="324">
        <f t="shared" si="50"/>
        <v>0</v>
      </c>
      <c r="AG129" s="104">
        <f t="shared" si="54"/>
        <v>0</v>
      </c>
    </row>
    <row r="130" spans="1:33" x14ac:dyDescent="0.25">
      <c r="A130" s="120">
        <f t="shared" si="47"/>
        <v>128</v>
      </c>
      <c r="B130" s="121"/>
      <c r="C130" s="122"/>
      <c r="D130" s="123"/>
      <c r="E130" s="124"/>
      <c r="F130" s="122"/>
      <c r="G130" s="125"/>
      <c r="H130" s="126">
        <f t="shared" si="52"/>
        <v>0</v>
      </c>
      <c r="I130" s="127">
        <f t="shared" si="56"/>
        <v>0</v>
      </c>
      <c r="J130" s="159"/>
      <c r="K130" s="181" t="str">
        <f t="shared" si="55"/>
        <v/>
      </c>
      <c r="L130" s="182"/>
      <c r="M130" s="146"/>
      <c r="N130" s="180"/>
      <c r="O130" s="185"/>
      <c r="P130" s="153"/>
      <c r="Q130" s="133">
        <f t="shared" si="33"/>
        <v>0</v>
      </c>
      <c r="R130" s="134">
        <f t="shared" si="34"/>
        <v>0</v>
      </c>
      <c r="S130" s="135" t="str">
        <f t="shared" si="53"/>
        <v>-</v>
      </c>
      <c r="T130" s="136" t="str">
        <f t="shared" si="36"/>
        <v>-</v>
      </c>
      <c r="U130" s="134">
        <f t="shared" si="37"/>
        <v>0</v>
      </c>
      <c r="V130" s="137">
        <f t="shared" si="38"/>
        <v>0</v>
      </c>
      <c r="W130" s="133">
        <f t="shared" si="39"/>
        <v>0</v>
      </c>
      <c r="X130" s="134">
        <f t="shared" si="40"/>
        <v>0</v>
      </c>
      <c r="Y130" s="137">
        <f t="shared" si="41"/>
        <v>0</v>
      </c>
      <c r="Z130" s="133">
        <f t="shared" si="42"/>
        <v>0</v>
      </c>
      <c r="AA130" s="138">
        <f t="shared" si="43"/>
        <v>0</v>
      </c>
      <c r="AB130" s="137">
        <f t="shared" si="44"/>
        <v>0</v>
      </c>
      <c r="AC130" s="104">
        <f t="shared" si="45"/>
        <v>0</v>
      </c>
      <c r="AD130" s="323">
        <f t="shared" si="48"/>
        <v>0</v>
      </c>
      <c r="AE130" s="325">
        <f t="shared" si="49"/>
        <v>0</v>
      </c>
      <c r="AF130" s="324">
        <f t="shared" si="50"/>
        <v>0</v>
      </c>
      <c r="AG130" s="104">
        <f t="shared" si="54"/>
        <v>0</v>
      </c>
    </row>
    <row r="131" spans="1:33" x14ac:dyDescent="0.25">
      <c r="A131" s="120">
        <f t="shared" si="47"/>
        <v>129</v>
      </c>
      <c r="B131" s="121"/>
      <c r="C131" s="122"/>
      <c r="D131" s="123"/>
      <c r="E131" s="124"/>
      <c r="F131" s="122"/>
      <c r="G131" s="125"/>
      <c r="H131" s="126">
        <f t="shared" ref="H131:H152" si="57">VLOOKUP($D131&amp;$F131,$K$36:$N$152,4,FALSE)</f>
        <v>0</v>
      </c>
      <c r="I131" s="127">
        <f t="shared" si="56"/>
        <v>0</v>
      </c>
      <c r="J131" s="159"/>
      <c r="K131" s="181" t="str">
        <f t="shared" si="55"/>
        <v/>
      </c>
      <c r="L131" s="182"/>
      <c r="M131" s="146"/>
      <c r="N131" s="180"/>
      <c r="O131" s="185"/>
      <c r="P131" s="153"/>
      <c r="Q131" s="133">
        <f t="shared" ref="Q131:Q152" si="58">IF(FIND("X",UPPER($D131)&amp;"X",1)&lt;=LEN($D131),U131,0)</f>
        <v>0</v>
      </c>
      <c r="R131" s="134">
        <f t="shared" ref="R131:R152" si="59">IF(VALUE(Q131)=0,$U131,0)</f>
        <v>0</v>
      </c>
      <c r="S131" s="135" t="str">
        <f t="shared" ref="S131:S152" si="60">IF($E131=0,"-",jaar-$E131)</f>
        <v>-</v>
      </c>
      <c r="T131" s="136" t="str">
        <f t="shared" ref="T131:T152" si="61">IF(ISBLANK($E131),"-",($H131/$H$1)*S131)</f>
        <v>-</v>
      </c>
      <c r="U131" s="134">
        <f t="shared" ref="U131:U152" si="62">IF(ISBLANK($D131),0,VALUE(IF(LEFT($D131,1)="W",MID($D131,2,1),IF(LEFT(D131,1)="C",MID($D131,2,1),IF(LEFT(D131,1)="O",MID($D131,2,1),IF(LEFT(D131,1)="B",MID($D131,2,1),LEFT(D131,1)))))))</f>
        <v>0</v>
      </c>
      <c r="V131" s="137">
        <f t="shared" ref="V131:V152" si="63">$G131*$U131</f>
        <v>0</v>
      </c>
      <c r="W131" s="133">
        <f t="shared" ref="W131:W152" si="64">IF($U131&lt;&gt;0, IF(ISERROR(VALUE(LEFT($D131,1))),0,$U131),0)</f>
        <v>0</v>
      </c>
      <c r="X131" s="134">
        <f t="shared" ref="X131:X152" si="65">IF($U131&lt;&gt;0, IF(LEFT($D131,1)="C",$U131,0),0)</f>
        <v>0</v>
      </c>
      <c r="Y131" s="137">
        <f t="shared" ref="Y131:Y152" si="66">IF($U131&lt;&gt;0, IF(LEFT($D131,1)="W",$U131,0),0)</f>
        <v>0</v>
      </c>
      <c r="Z131" s="133">
        <f t="shared" ref="Z131:Z152" si="67">IF($B131&lt;&gt;"", IF(VALUE(LEFT($B131,1))=1,$U131,0),0)</f>
        <v>0</v>
      </c>
      <c r="AA131" s="138">
        <f t="shared" ref="AA131:AA152" si="68">IF($B131&lt;&gt;"", IF(VALUE(LEFT($B131,1))=2,$U131,0),0)</f>
        <v>0</v>
      </c>
      <c r="AB131" s="137">
        <f t="shared" ref="AB131:AB152" si="69">IF($B131&lt;&gt;"", IF(VALUE(LEFT($B131,1))=3,$U131,0),0)</f>
        <v>0</v>
      </c>
      <c r="AC131" s="104">
        <f t="shared" ref="AC131:AC152" si="70">H131+(Q131*$M$3)+(R131*$M$4)</f>
        <v>0</v>
      </c>
      <c r="AD131" s="323">
        <f t="shared" si="48"/>
        <v>0</v>
      </c>
      <c r="AE131" s="325">
        <f t="shared" si="49"/>
        <v>0</v>
      </c>
      <c r="AF131" s="324">
        <f t="shared" si="50"/>
        <v>0</v>
      </c>
      <c r="AG131" s="104">
        <f t="shared" ref="AG131:AG152" si="71">IF(levensduur&lt;&gt;0,(MAX($I131,peiljaar)-(levensduur+$E131+1))/levensduur*$AC131,0)</f>
        <v>0</v>
      </c>
    </row>
    <row r="132" spans="1:33" x14ac:dyDescent="0.25">
      <c r="A132" s="120">
        <f t="shared" ref="A132:A152" si="72">ROW()-2</f>
        <v>130</v>
      </c>
      <c r="B132" s="121"/>
      <c r="C132" s="122"/>
      <c r="D132" s="123"/>
      <c r="E132" s="124"/>
      <c r="F132" s="122"/>
      <c r="G132" s="125"/>
      <c r="H132" s="126">
        <f t="shared" si="57"/>
        <v>0</v>
      </c>
      <c r="I132" s="127">
        <f t="shared" si="56"/>
        <v>0</v>
      </c>
      <c r="J132" s="159"/>
      <c r="K132" s="181" t="str">
        <f t="shared" si="55"/>
        <v/>
      </c>
      <c r="L132" s="182"/>
      <c r="M132" s="146"/>
      <c r="N132" s="180"/>
      <c r="O132" s="185"/>
      <c r="P132" s="153"/>
      <c r="Q132" s="133">
        <f t="shared" si="58"/>
        <v>0</v>
      </c>
      <c r="R132" s="134">
        <f t="shared" si="59"/>
        <v>0</v>
      </c>
      <c r="S132" s="135" t="str">
        <f t="shared" si="60"/>
        <v>-</v>
      </c>
      <c r="T132" s="136" t="str">
        <f t="shared" si="61"/>
        <v>-</v>
      </c>
      <c r="U132" s="134">
        <f t="shared" si="62"/>
        <v>0</v>
      </c>
      <c r="V132" s="137">
        <f t="shared" si="63"/>
        <v>0</v>
      </c>
      <c r="W132" s="133">
        <f t="shared" si="64"/>
        <v>0</v>
      </c>
      <c r="X132" s="134">
        <f t="shared" si="65"/>
        <v>0</v>
      </c>
      <c r="Y132" s="137">
        <f t="shared" si="66"/>
        <v>0</v>
      </c>
      <c r="Z132" s="133">
        <f t="shared" si="67"/>
        <v>0</v>
      </c>
      <c r="AA132" s="138">
        <f t="shared" si="68"/>
        <v>0</v>
      </c>
      <c r="AB132" s="137">
        <f t="shared" si="69"/>
        <v>0</v>
      </c>
      <c r="AC132" s="104">
        <f t="shared" si="70"/>
        <v>0</v>
      </c>
      <c r="AD132" s="323">
        <f t="shared" ref="AD132:AD150" si="73">IF(W132&lt;&gt;0,$H132,0)</f>
        <v>0</v>
      </c>
      <c r="AE132" s="325">
        <f t="shared" si="49"/>
        <v>0</v>
      </c>
      <c r="AF132" s="324">
        <f t="shared" si="50"/>
        <v>0</v>
      </c>
      <c r="AG132" s="104">
        <f t="shared" si="71"/>
        <v>0</v>
      </c>
    </row>
    <row r="133" spans="1:33" x14ac:dyDescent="0.25">
      <c r="A133" s="120">
        <f t="shared" si="72"/>
        <v>131</v>
      </c>
      <c r="B133" s="121"/>
      <c r="C133" s="122"/>
      <c r="D133" s="123"/>
      <c r="E133" s="124"/>
      <c r="F133" s="122"/>
      <c r="G133" s="125"/>
      <c r="H133" s="126">
        <f t="shared" si="57"/>
        <v>0</v>
      </c>
      <c r="I133" s="127">
        <f t="shared" si="56"/>
        <v>0</v>
      </c>
      <c r="J133" s="159"/>
      <c r="K133" s="181" t="str">
        <f t="shared" si="55"/>
        <v/>
      </c>
      <c r="L133" s="182"/>
      <c r="M133" s="146"/>
      <c r="N133" s="180"/>
      <c r="O133" s="185"/>
      <c r="P133" s="153"/>
      <c r="Q133" s="133">
        <f t="shared" si="58"/>
        <v>0</v>
      </c>
      <c r="R133" s="134">
        <f t="shared" si="59"/>
        <v>0</v>
      </c>
      <c r="S133" s="135" t="str">
        <f t="shared" si="60"/>
        <v>-</v>
      </c>
      <c r="T133" s="136" t="str">
        <f t="shared" si="61"/>
        <v>-</v>
      </c>
      <c r="U133" s="134">
        <f t="shared" si="62"/>
        <v>0</v>
      </c>
      <c r="V133" s="137">
        <f t="shared" si="63"/>
        <v>0</v>
      </c>
      <c r="W133" s="133">
        <f t="shared" si="64"/>
        <v>0</v>
      </c>
      <c r="X133" s="134">
        <f t="shared" si="65"/>
        <v>0</v>
      </c>
      <c r="Y133" s="137">
        <f t="shared" si="66"/>
        <v>0</v>
      </c>
      <c r="Z133" s="133">
        <f t="shared" si="67"/>
        <v>0</v>
      </c>
      <c r="AA133" s="138">
        <f t="shared" si="68"/>
        <v>0</v>
      </c>
      <c r="AB133" s="137">
        <f t="shared" si="69"/>
        <v>0</v>
      </c>
      <c r="AC133" s="104">
        <f t="shared" si="70"/>
        <v>0</v>
      </c>
      <c r="AD133" s="323">
        <f t="shared" si="73"/>
        <v>0</v>
      </c>
      <c r="AE133" s="325">
        <f t="shared" si="49"/>
        <v>0</v>
      </c>
      <c r="AF133" s="324">
        <f t="shared" si="50"/>
        <v>0</v>
      </c>
      <c r="AG133" s="104">
        <f t="shared" si="71"/>
        <v>0</v>
      </c>
    </row>
    <row r="134" spans="1:33" x14ac:dyDescent="0.25">
      <c r="A134" s="120">
        <f t="shared" si="72"/>
        <v>132</v>
      </c>
      <c r="B134" s="121"/>
      <c r="C134" s="122"/>
      <c r="D134" s="123"/>
      <c r="E134" s="124"/>
      <c r="F134" s="122"/>
      <c r="G134" s="125"/>
      <c r="H134" s="126">
        <f t="shared" si="57"/>
        <v>0</v>
      </c>
      <c r="I134" s="127">
        <f t="shared" si="56"/>
        <v>0</v>
      </c>
      <c r="J134" s="159"/>
      <c r="K134" s="181" t="str">
        <f t="shared" si="55"/>
        <v/>
      </c>
      <c r="L134" s="182"/>
      <c r="M134" s="146"/>
      <c r="N134" s="180"/>
      <c r="O134" s="185"/>
      <c r="P134" s="153"/>
      <c r="Q134" s="133">
        <f t="shared" si="58"/>
        <v>0</v>
      </c>
      <c r="R134" s="134">
        <f t="shared" si="59"/>
        <v>0</v>
      </c>
      <c r="S134" s="135" t="str">
        <f t="shared" si="60"/>
        <v>-</v>
      </c>
      <c r="T134" s="136" t="str">
        <f t="shared" si="61"/>
        <v>-</v>
      </c>
      <c r="U134" s="134">
        <f t="shared" si="62"/>
        <v>0</v>
      </c>
      <c r="V134" s="137">
        <f t="shared" si="63"/>
        <v>0</v>
      </c>
      <c r="W134" s="133">
        <f t="shared" si="64"/>
        <v>0</v>
      </c>
      <c r="X134" s="134">
        <f t="shared" si="65"/>
        <v>0</v>
      </c>
      <c r="Y134" s="137">
        <f t="shared" si="66"/>
        <v>0</v>
      </c>
      <c r="Z134" s="133">
        <f t="shared" si="67"/>
        <v>0</v>
      </c>
      <c r="AA134" s="138">
        <f t="shared" si="68"/>
        <v>0</v>
      </c>
      <c r="AB134" s="137">
        <f t="shared" si="69"/>
        <v>0</v>
      </c>
      <c r="AC134" s="104">
        <f t="shared" si="70"/>
        <v>0</v>
      </c>
      <c r="AD134" s="323">
        <f t="shared" si="73"/>
        <v>0</v>
      </c>
      <c r="AE134" s="325">
        <f t="shared" si="49"/>
        <v>0</v>
      </c>
      <c r="AF134" s="324">
        <f t="shared" si="50"/>
        <v>0</v>
      </c>
      <c r="AG134" s="104">
        <f t="shared" si="71"/>
        <v>0</v>
      </c>
    </row>
    <row r="135" spans="1:33" x14ac:dyDescent="0.25">
      <c r="A135" s="120">
        <f t="shared" si="72"/>
        <v>133</v>
      </c>
      <c r="B135" s="121"/>
      <c r="C135" s="122"/>
      <c r="D135" s="123"/>
      <c r="E135" s="124"/>
      <c r="F135" s="122"/>
      <c r="G135" s="125"/>
      <c r="H135" s="126">
        <f t="shared" si="57"/>
        <v>0</v>
      </c>
      <c r="I135" s="127">
        <f t="shared" si="56"/>
        <v>0</v>
      </c>
      <c r="J135" s="159"/>
      <c r="K135" s="181" t="str">
        <f t="shared" si="55"/>
        <v/>
      </c>
      <c r="L135" s="182"/>
      <c r="M135" s="146"/>
      <c r="N135" s="180"/>
      <c r="O135" s="185"/>
      <c r="P135" s="153"/>
      <c r="Q135" s="133">
        <f t="shared" si="58"/>
        <v>0</v>
      </c>
      <c r="R135" s="134">
        <f t="shared" si="59"/>
        <v>0</v>
      </c>
      <c r="S135" s="135" t="str">
        <f t="shared" si="60"/>
        <v>-</v>
      </c>
      <c r="T135" s="136" t="str">
        <f t="shared" si="61"/>
        <v>-</v>
      </c>
      <c r="U135" s="134">
        <f t="shared" si="62"/>
        <v>0</v>
      </c>
      <c r="V135" s="137">
        <f t="shared" si="63"/>
        <v>0</v>
      </c>
      <c r="W135" s="133">
        <f t="shared" si="64"/>
        <v>0</v>
      </c>
      <c r="X135" s="134">
        <f t="shared" si="65"/>
        <v>0</v>
      </c>
      <c r="Y135" s="137">
        <f t="shared" si="66"/>
        <v>0</v>
      </c>
      <c r="Z135" s="133">
        <f t="shared" si="67"/>
        <v>0</v>
      </c>
      <c r="AA135" s="138">
        <f t="shared" si="68"/>
        <v>0</v>
      </c>
      <c r="AB135" s="137">
        <f t="shared" si="69"/>
        <v>0</v>
      </c>
      <c r="AC135" s="104">
        <f t="shared" si="70"/>
        <v>0</v>
      </c>
      <c r="AD135" s="323">
        <f t="shared" si="73"/>
        <v>0</v>
      </c>
      <c r="AE135" s="325">
        <f t="shared" si="49"/>
        <v>0</v>
      </c>
      <c r="AF135" s="324">
        <f t="shared" si="50"/>
        <v>0</v>
      </c>
      <c r="AG135" s="104">
        <f t="shared" si="71"/>
        <v>0</v>
      </c>
    </row>
    <row r="136" spans="1:33" x14ac:dyDescent="0.25">
      <c r="A136" s="120">
        <f t="shared" si="72"/>
        <v>134</v>
      </c>
      <c r="B136" s="121"/>
      <c r="C136" s="122"/>
      <c r="D136" s="123"/>
      <c r="E136" s="124"/>
      <c r="F136" s="122"/>
      <c r="G136" s="125"/>
      <c r="H136" s="126">
        <f t="shared" si="57"/>
        <v>0</v>
      </c>
      <c r="I136" s="127">
        <f t="shared" si="56"/>
        <v>0</v>
      </c>
      <c r="J136" s="159"/>
      <c r="K136" s="181" t="str">
        <f t="shared" si="55"/>
        <v/>
      </c>
      <c r="L136" s="182"/>
      <c r="M136" s="146"/>
      <c r="N136" s="180"/>
      <c r="O136" s="185"/>
      <c r="P136" s="153"/>
      <c r="Q136" s="133">
        <f t="shared" si="58"/>
        <v>0</v>
      </c>
      <c r="R136" s="134">
        <f t="shared" si="59"/>
        <v>0</v>
      </c>
      <c r="S136" s="135" t="str">
        <f t="shared" si="60"/>
        <v>-</v>
      </c>
      <c r="T136" s="136" t="str">
        <f t="shared" si="61"/>
        <v>-</v>
      </c>
      <c r="U136" s="134">
        <f t="shared" si="62"/>
        <v>0</v>
      </c>
      <c r="V136" s="137">
        <f t="shared" si="63"/>
        <v>0</v>
      </c>
      <c r="W136" s="133">
        <f t="shared" si="64"/>
        <v>0</v>
      </c>
      <c r="X136" s="134">
        <f t="shared" si="65"/>
        <v>0</v>
      </c>
      <c r="Y136" s="137">
        <f t="shared" si="66"/>
        <v>0</v>
      </c>
      <c r="Z136" s="133">
        <f t="shared" si="67"/>
        <v>0</v>
      </c>
      <c r="AA136" s="138">
        <f t="shared" si="68"/>
        <v>0</v>
      </c>
      <c r="AB136" s="137">
        <f t="shared" si="69"/>
        <v>0</v>
      </c>
      <c r="AC136" s="104">
        <f t="shared" si="70"/>
        <v>0</v>
      </c>
      <c r="AD136" s="323">
        <f t="shared" si="73"/>
        <v>0</v>
      </c>
      <c r="AE136" s="325">
        <f t="shared" si="49"/>
        <v>0</v>
      </c>
      <c r="AF136" s="324">
        <f t="shared" si="50"/>
        <v>0</v>
      </c>
      <c r="AG136" s="104">
        <f t="shared" si="71"/>
        <v>0</v>
      </c>
    </row>
    <row r="137" spans="1:33" x14ac:dyDescent="0.25">
      <c r="A137" s="120">
        <f t="shared" si="72"/>
        <v>135</v>
      </c>
      <c r="B137" s="121"/>
      <c r="C137" s="122"/>
      <c r="D137" s="123"/>
      <c r="E137" s="124"/>
      <c r="F137" s="122"/>
      <c r="G137" s="125"/>
      <c r="H137" s="126">
        <f t="shared" si="57"/>
        <v>0</v>
      </c>
      <c r="I137" s="127">
        <f t="shared" si="56"/>
        <v>0</v>
      </c>
      <c r="J137" s="159"/>
      <c r="K137" s="181" t="str">
        <f t="shared" si="55"/>
        <v/>
      </c>
      <c r="L137" s="182"/>
      <c r="M137" s="146"/>
      <c r="N137" s="180"/>
      <c r="O137" s="185"/>
      <c r="P137" s="153"/>
      <c r="Q137" s="133">
        <f t="shared" si="58"/>
        <v>0</v>
      </c>
      <c r="R137" s="134">
        <f t="shared" si="59"/>
        <v>0</v>
      </c>
      <c r="S137" s="135" t="str">
        <f t="shared" si="60"/>
        <v>-</v>
      </c>
      <c r="T137" s="136" t="str">
        <f t="shared" si="61"/>
        <v>-</v>
      </c>
      <c r="U137" s="134">
        <f t="shared" si="62"/>
        <v>0</v>
      </c>
      <c r="V137" s="137">
        <f t="shared" si="63"/>
        <v>0</v>
      </c>
      <c r="W137" s="133">
        <f t="shared" si="64"/>
        <v>0</v>
      </c>
      <c r="X137" s="134">
        <f t="shared" si="65"/>
        <v>0</v>
      </c>
      <c r="Y137" s="137">
        <f t="shared" si="66"/>
        <v>0</v>
      </c>
      <c r="Z137" s="133">
        <f t="shared" si="67"/>
        <v>0</v>
      </c>
      <c r="AA137" s="138">
        <f t="shared" si="68"/>
        <v>0</v>
      </c>
      <c r="AB137" s="137">
        <f t="shared" si="69"/>
        <v>0</v>
      </c>
      <c r="AC137" s="104">
        <f t="shared" si="70"/>
        <v>0</v>
      </c>
      <c r="AD137" s="323">
        <f t="shared" si="73"/>
        <v>0</v>
      </c>
      <c r="AE137" s="325">
        <f t="shared" si="49"/>
        <v>0</v>
      </c>
      <c r="AF137" s="324">
        <f t="shared" si="50"/>
        <v>0</v>
      </c>
      <c r="AG137" s="104">
        <f t="shared" si="71"/>
        <v>0</v>
      </c>
    </row>
    <row r="138" spans="1:33" x14ac:dyDescent="0.25">
      <c r="A138" s="120">
        <f t="shared" si="72"/>
        <v>136</v>
      </c>
      <c r="B138" s="121"/>
      <c r="C138" s="122"/>
      <c r="D138" s="123"/>
      <c r="E138" s="124"/>
      <c r="F138" s="122"/>
      <c r="G138" s="125"/>
      <c r="H138" s="126">
        <f t="shared" si="57"/>
        <v>0</v>
      </c>
      <c r="I138" s="127">
        <f t="shared" si="56"/>
        <v>0</v>
      </c>
      <c r="J138" s="159"/>
      <c r="K138" s="181" t="str">
        <f t="shared" si="55"/>
        <v/>
      </c>
      <c r="L138" s="182"/>
      <c r="M138" s="146"/>
      <c r="N138" s="180"/>
      <c r="O138" s="185"/>
      <c r="P138" s="153"/>
      <c r="Q138" s="133">
        <f t="shared" si="58"/>
        <v>0</v>
      </c>
      <c r="R138" s="134">
        <f t="shared" si="59"/>
        <v>0</v>
      </c>
      <c r="S138" s="135" t="str">
        <f t="shared" si="60"/>
        <v>-</v>
      </c>
      <c r="T138" s="136" t="str">
        <f t="shared" si="61"/>
        <v>-</v>
      </c>
      <c r="U138" s="134">
        <f t="shared" si="62"/>
        <v>0</v>
      </c>
      <c r="V138" s="137">
        <f t="shared" si="63"/>
        <v>0</v>
      </c>
      <c r="W138" s="133">
        <f t="shared" si="64"/>
        <v>0</v>
      </c>
      <c r="X138" s="134">
        <f t="shared" si="65"/>
        <v>0</v>
      </c>
      <c r="Y138" s="137">
        <f t="shared" si="66"/>
        <v>0</v>
      </c>
      <c r="Z138" s="133">
        <f t="shared" si="67"/>
        <v>0</v>
      </c>
      <c r="AA138" s="138">
        <f t="shared" si="68"/>
        <v>0</v>
      </c>
      <c r="AB138" s="137">
        <f t="shared" si="69"/>
        <v>0</v>
      </c>
      <c r="AC138" s="104">
        <f t="shared" si="70"/>
        <v>0</v>
      </c>
      <c r="AD138" s="323">
        <f t="shared" si="73"/>
        <v>0</v>
      </c>
      <c r="AE138" s="325">
        <f t="shared" si="49"/>
        <v>0</v>
      </c>
      <c r="AF138" s="324">
        <f t="shared" si="50"/>
        <v>0</v>
      </c>
      <c r="AG138" s="104">
        <f t="shared" si="71"/>
        <v>0</v>
      </c>
    </row>
    <row r="139" spans="1:33" x14ac:dyDescent="0.25">
      <c r="A139" s="120">
        <f t="shared" si="72"/>
        <v>137</v>
      </c>
      <c r="B139" s="121"/>
      <c r="C139" s="122"/>
      <c r="D139" s="123"/>
      <c r="E139" s="124"/>
      <c r="F139" s="122"/>
      <c r="G139" s="125"/>
      <c r="H139" s="126">
        <f t="shared" si="57"/>
        <v>0</v>
      </c>
      <c r="I139" s="127">
        <f t="shared" si="56"/>
        <v>0</v>
      </c>
      <c r="J139" s="159"/>
      <c r="K139" s="181" t="str">
        <f t="shared" si="55"/>
        <v/>
      </c>
      <c r="L139" s="182"/>
      <c r="M139" s="146"/>
      <c r="N139" s="180"/>
      <c r="O139" s="185"/>
      <c r="P139" s="153"/>
      <c r="Q139" s="133">
        <f t="shared" si="58"/>
        <v>0</v>
      </c>
      <c r="R139" s="134">
        <f t="shared" si="59"/>
        <v>0</v>
      </c>
      <c r="S139" s="135" t="str">
        <f t="shared" si="60"/>
        <v>-</v>
      </c>
      <c r="T139" s="136" t="str">
        <f t="shared" si="61"/>
        <v>-</v>
      </c>
      <c r="U139" s="134">
        <f t="shared" si="62"/>
        <v>0</v>
      </c>
      <c r="V139" s="137">
        <f t="shared" si="63"/>
        <v>0</v>
      </c>
      <c r="W139" s="133">
        <f t="shared" si="64"/>
        <v>0</v>
      </c>
      <c r="X139" s="134">
        <f t="shared" si="65"/>
        <v>0</v>
      </c>
      <c r="Y139" s="137">
        <f t="shared" si="66"/>
        <v>0</v>
      </c>
      <c r="Z139" s="133">
        <f t="shared" si="67"/>
        <v>0</v>
      </c>
      <c r="AA139" s="138">
        <f t="shared" si="68"/>
        <v>0</v>
      </c>
      <c r="AB139" s="137">
        <f t="shared" si="69"/>
        <v>0</v>
      </c>
      <c r="AC139" s="104">
        <f t="shared" si="70"/>
        <v>0</v>
      </c>
      <c r="AD139" s="323">
        <f t="shared" si="73"/>
        <v>0</v>
      </c>
      <c r="AE139" s="325">
        <f t="shared" si="49"/>
        <v>0</v>
      </c>
      <c r="AF139" s="324">
        <f t="shared" si="50"/>
        <v>0</v>
      </c>
      <c r="AG139" s="104">
        <f t="shared" si="71"/>
        <v>0</v>
      </c>
    </row>
    <row r="140" spans="1:33" x14ac:dyDescent="0.25">
      <c r="A140" s="120">
        <f t="shared" si="72"/>
        <v>138</v>
      </c>
      <c r="B140" s="121"/>
      <c r="C140" s="122"/>
      <c r="D140" s="123"/>
      <c r="E140" s="124"/>
      <c r="F140" s="122"/>
      <c r="G140" s="125"/>
      <c r="H140" s="126">
        <f t="shared" si="57"/>
        <v>0</v>
      </c>
      <c r="I140" s="127">
        <f t="shared" si="56"/>
        <v>0</v>
      </c>
      <c r="J140" s="159"/>
      <c r="K140" s="181" t="str">
        <f t="shared" si="55"/>
        <v/>
      </c>
      <c r="L140" s="182"/>
      <c r="M140" s="146"/>
      <c r="N140" s="180"/>
      <c r="O140" s="185"/>
      <c r="P140" s="153"/>
      <c r="Q140" s="133">
        <f t="shared" si="58"/>
        <v>0</v>
      </c>
      <c r="R140" s="134">
        <f t="shared" si="59"/>
        <v>0</v>
      </c>
      <c r="S140" s="135" t="str">
        <f t="shared" si="60"/>
        <v>-</v>
      </c>
      <c r="T140" s="136" t="str">
        <f t="shared" si="61"/>
        <v>-</v>
      </c>
      <c r="U140" s="134">
        <f t="shared" si="62"/>
        <v>0</v>
      </c>
      <c r="V140" s="137">
        <f t="shared" si="63"/>
        <v>0</v>
      </c>
      <c r="W140" s="133">
        <f t="shared" si="64"/>
        <v>0</v>
      </c>
      <c r="X140" s="134">
        <f t="shared" si="65"/>
        <v>0</v>
      </c>
      <c r="Y140" s="137">
        <f t="shared" si="66"/>
        <v>0</v>
      </c>
      <c r="Z140" s="133">
        <f t="shared" si="67"/>
        <v>0</v>
      </c>
      <c r="AA140" s="138">
        <f t="shared" si="68"/>
        <v>0</v>
      </c>
      <c r="AB140" s="137">
        <f t="shared" si="69"/>
        <v>0</v>
      </c>
      <c r="AC140" s="104">
        <f t="shared" si="70"/>
        <v>0</v>
      </c>
      <c r="AD140" s="323">
        <f t="shared" si="73"/>
        <v>0</v>
      </c>
      <c r="AE140" s="325">
        <f t="shared" si="49"/>
        <v>0</v>
      </c>
      <c r="AF140" s="324">
        <f t="shared" si="50"/>
        <v>0</v>
      </c>
      <c r="AG140" s="104">
        <f t="shared" si="71"/>
        <v>0</v>
      </c>
    </row>
    <row r="141" spans="1:33" x14ac:dyDescent="0.25">
      <c r="A141" s="120">
        <f t="shared" si="72"/>
        <v>139</v>
      </c>
      <c r="B141" s="121"/>
      <c r="C141" s="122"/>
      <c r="D141" s="123"/>
      <c r="E141" s="124"/>
      <c r="F141" s="122"/>
      <c r="G141" s="125"/>
      <c r="H141" s="126">
        <f t="shared" si="57"/>
        <v>0</v>
      </c>
      <c r="I141" s="127">
        <f t="shared" si="56"/>
        <v>0</v>
      </c>
      <c r="J141" s="159"/>
      <c r="K141" s="181" t="str">
        <f t="shared" si="55"/>
        <v/>
      </c>
      <c r="L141" s="182"/>
      <c r="M141" s="146"/>
      <c r="N141" s="180"/>
      <c r="O141" s="185"/>
      <c r="P141" s="153"/>
      <c r="Q141" s="133">
        <f t="shared" si="58"/>
        <v>0</v>
      </c>
      <c r="R141" s="134">
        <f t="shared" si="59"/>
        <v>0</v>
      </c>
      <c r="S141" s="135" t="str">
        <f t="shared" si="60"/>
        <v>-</v>
      </c>
      <c r="T141" s="136" t="str">
        <f t="shared" si="61"/>
        <v>-</v>
      </c>
      <c r="U141" s="134">
        <f t="shared" si="62"/>
        <v>0</v>
      </c>
      <c r="V141" s="137">
        <f t="shared" si="63"/>
        <v>0</v>
      </c>
      <c r="W141" s="133">
        <f t="shared" si="64"/>
        <v>0</v>
      </c>
      <c r="X141" s="134">
        <f t="shared" si="65"/>
        <v>0</v>
      </c>
      <c r="Y141" s="137">
        <f t="shared" si="66"/>
        <v>0</v>
      </c>
      <c r="Z141" s="133">
        <f t="shared" si="67"/>
        <v>0</v>
      </c>
      <c r="AA141" s="138">
        <f t="shared" si="68"/>
        <v>0</v>
      </c>
      <c r="AB141" s="137">
        <f t="shared" si="69"/>
        <v>0</v>
      </c>
      <c r="AC141" s="104">
        <f t="shared" si="70"/>
        <v>0</v>
      </c>
      <c r="AD141" s="323">
        <f t="shared" si="73"/>
        <v>0</v>
      </c>
      <c r="AE141" s="325">
        <f t="shared" si="49"/>
        <v>0</v>
      </c>
      <c r="AF141" s="324">
        <f t="shared" si="50"/>
        <v>0</v>
      </c>
      <c r="AG141" s="104">
        <f t="shared" si="71"/>
        <v>0</v>
      </c>
    </row>
    <row r="142" spans="1:33" x14ac:dyDescent="0.25">
      <c r="A142" s="120">
        <f t="shared" si="72"/>
        <v>140</v>
      </c>
      <c r="B142" s="121"/>
      <c r="C142" s="122"/>
      <c r="D142" s="123"/>
      <c r="E142" s="124"/>
      <c r="F142" s="122"/>
      <c r="G142" s="125"/>
      <c r="H142" s="126">
        <f t="shared" si="57"/>
        <v>0</v>
      </c>
      <c r="I142" s="127">
        <f t="shared" si="56"/>
        <v>0</v>
      </c>
      <c r="J142" s="159"/>
      <c r="K142" s="181" t="str">
        <f t="shared" si="55"/>
        <v/>
      </c>
      <c r="L142" s="182"/>
      <c r="M142" s="146"/>
      <c r="N142" s="180"/>
      <c r="O142" s="185"/>
      <c r="P142" s="153"/>
      <c r="Q142" s="133">
        <f t="shared" si="58"/>
        <v>0</v>
      </c>
      <c r="R142" s="134">
        <f t="shared" si="59"/>
        <v>0</v>
      </c>
      <c r="S142" s="135" t="str">
        <f t="shared" si="60"/>
        <v>-</v>
      </c>
      <c r="T142" s="136" t="str">
        <f t="shared" si="61"/>
        <v>-</v>
      </c>
      <c r="U142" s="134">
        <f t="shared" si="62"/>
        <v>0</v>
      </c>
      <c r="V142" s="137">
        <f t="shared" si="63"/>
        <v>0</v>
      </c>
      <c r="W142" s="133">
        <f t="shared" si="64"/>
        <v>0</v>
      </c>
      <c r="X142" s="134">
        <f t="shared" si="65"/>
        <v>0</v>
      </c>
      <c r="Y142" s="137">
        <f t="shared" si="66"/>
        <v>0</v>
      </c>
      <c r="Z142" s="133">
        <f t="shared" si="67"/>
        <v>0</v>
      </c>
      <c r="AA142" s="138">
        <f t="shared" si="68"/>
        <v>0</v>
      </c>
      <c r="AB142" s="137">
        <f t="shared" si="69"/>
        <v>0</v>
      </c>
      <c r="AC142" s="104">
        <f t="shared" si="70"/>
        <v>0</v>
      </c>
      <c r="AD142" s="323">
        <f t="shared" si="73"/>
        <v>0</v>
      </c>
      <c r="AE142" s="325">
        <f t="shared" si="49"/>
        <v>0</v>
      </c>
      <c r="AF142" s="324">
        <f t="shared" si="50"/>
        <v>0</v>
      </c>
      <c r="AG142" s="104">
        <f t="shared" si="71"/>
        <v>0</v>
      </c>
    </row>
    <row r="143" spans="1:33" x14ac:dyDescent="0.25">
      <c r="A143" s="120">
        <f t="shared" si="72"/>
        <v>141</v>
      </c>
      <c r="B143" s="121"/>
      <c r="C143" s="122"/>
      <c r="D143" s="123"/>
      <c r="E143" s="124"/>
      <c r="F143" s="122"/>
      <c r="G143" s="125"/>
      <c r="H143" s="126">
        <f t="shared" si="57"/>
        <v>0</v>
      </c>
      <c r="I143" s="127">
        <f t="shared" si="56"/>
        <v>0</v>
      </c>
      <c r="J143" s="159"/>
      <c r="K143" s="181" t="str">
        <f t="shared" si="55"/>
        <v/>
      </c>
      <c r="L143" s="182"/>
      <c r="M143" s="146"/>
      <c r="N143" s="180"/>
      <c r="O143" s="185"/>
      <c r="P143" s="153"/>
      <c r="Q143" s="133">
        <f t="shared" si="58"/>
        <v>0</v>
      </c>
      <c r="R143" s="134">
        <f t="shared" si="59"/>
        <v>0</v>
      </c>
      <c r="S143" s="135" t="str">
        <f t="shared" si="60"/>
        <v>-</v>
      </c>
      <c r="T143" s="136" t="str">
        <f t="shared" si="61"/>
        <v>-</v>
      </c>
      <c r="U143" s="134">
        <f t="shared" si="62"/>
        <v>0</v>
      </c>
      <c r="V143" s="137">
        <f t="shared" si="63"/>
        <v>0</v>
      </c>
      <c r="W143" s="133">
        <f t="shared" si="64"/>
        <v>0</v>
      </c>
      <c r="X143" s="134">
        <f t="shared" si="65"/>
        <v>0</v>
      </c>
      <c r="Y143" s="137">
        <f t="shared" si="66"/>
        <v>0</v>
      </c>
      <c r="Z143" s="133">
        <f t="shared" si="67"/>
        <v>0</v>
      </c>
      <c r="AA143" s="138">
        <f t="shared" si="68"/>
        <v>0</v>
      </c>
      <c r="AB143" s="137">
        <f t="shared" si="69"/>
        <v>0</v>
      </c>
      <c r="AC143" s="104">
        <f t="shared" si="70"/>
        <v>0</v>
      </c>
      <c r="AD143" s="323">
        <f t="shared" si="73"/>
        <v>0</v>
      </c>
      <c r="AE143" s="325">
        <f t="shared" si="49"/>
        <v>0</v>
      </c>
      <c r="AF143" s="324">
        <f t="shared" si="50"/>
        <v>0</v>
      </c>
      <c r="AG143" s="104">
        <f t="shared" si="71"/>
        <v>0</v>
      </c>
    </row>
    <row r="144" spans="1:33" x14ac:dyDescent="0.25">
      <c r="A144" s="120">
        <f t="shared" si="72"/>
        <v>142</v>
      </c>
      <c r="B144" s="121"/>
      <c r="C144" s="122"/>
      <c r="D144" s="123"/>
      <c r="E144" s="124"/>
      <c r="F144" s="122"/>
      <c r="G144" s="125"/>
      <c r="H144" s="126">
        <f t="shared" si="57"/>
        <v>0</v>
      </c>
      <c r="I144" s="127">
        <f t="shared" si="56"/>
        <v>0</v>
      </c>
      <c r="J144" s="159"/>
      <c r="K144" s="181" t="str">
        <f t="shared" si="55"/>
        <v/>
      </c>
      <c r="L144" s="182"/>
      <c r="M144" s="146"/>
      <c r="N144" s="180"/>
      <c r="O144" s="185"/>
      <c r="P144" s="153"/>
      <c r="Q144" s="133">
        <f t="shared" si="58"/>
        <v>0</v>
      </c>
      <c r="R144" s="134">
        <f t="shared" si="59"/>
        <v>0</v>
      </c>
      <c r="S144" s="135" t="str">
        <f t="shared" si="60"/>
        <v>-</v>
      </c>
      <c r="T144" s="136" t="str">
        <f t="shared" si="61"/>
        <v>-</v>
      </c>
      <c r="U144" s="134">
        <f t="shared" si="62"/>
        <v>0</v>
      </c>
      <c r="V144" s="137">
        <f t="shared" si="63"/>
        <v>0</v>
      </c>
      <c r="W144" s="133">
        <f t="shared" si="64"/>
        <v>0</v>
      </c>
      <c r="X144" s="134">
        <f t="shared" si="65"/>
        <v>0</v>
      </c>
      <c r="Y144" s="137">
        <f t="shared" si="66"/>
        <v>0</v>
      </c>
      <c r="Z144" s="133">
        <f t="shared" si="67"/>
        <v>0</v>
      </c>
      <c r="AA144" s="138">
        <f t="shared" si="68"/>
        <v>0</v>
      </c>
      <c r="AB144" s="137">
        <f t="shared" si="69"/>
        <v>0</v>
      </c>
      <c r="AC144" s="104">
        <f t="shared" si="70"/>
        <v>0</v>
      </c>
      <c r="AD144" s="323">
        <f t="shared" si="73"/>
        <v>0</v>
      </c>
      <c r="AE144" s="325">
        <f t="shared" si="49"/>
        <v>0</v>
      </c>
      <c r="AF144" s="324">
        <f t="shared" si="50"/>
        <v>0</v>
      </c>
      <c r="AG144" s="104">
        <f t="shared" si="71"/>
        <v>0</v>
      </c>
    </row>
    <row r="145" spans="1:33" x14ac:dyDescent="0.25">
      <c r="A145" s="120">
        <f t="shared" si="72"/>
        <v>143</v>
      </c>
      <c r="B145" s="121"/>
      <c r="C145" s="122"/>
      <c r="D145" s="123"/>
      <c r="E145" s="124"/>
      <c r="F145" s="122"/>
      <c r="G145" s="125"/>
      <c r="H145" s="126">
        <f t="shared" si="57"/>
        <v>0</v>
      </c>
      <c r="I145" s="127">
        <f t="shared" si="56"/>
        <v>0</v>
      </c>
      <c r="J145" s="159"/>
      <c r="K145" s="181" t="str">
        <f t="shared" si="55"/>
        <v/>
      </c>
      <c r="L145" s="182"/>
      <c r="M145" s="146"/>
      <c r="N145" s="180"/>
      <c r="O145" s="185"/>
      <c r="P145" s="153"/>
      <c r="Q145" s="133">
        <f t="shared" si="58"/>
        <v>0</v>
      </c>
      <c r="R145" s="134">
        <f t="shared" si="59"/>
        <v>0</v>
      </c>
      <c r="S145" s="135" t="str">
        <f t="shared" si="60"/>
        <v>-</v>
      </c>
      <c r="T145" s="136" t="str">
        <f t="shared" si="61"/>
        <v>-</v>
      </c>
      <c r="U145" s="134">
        <f t="shared" si="62"/>
        <v>0</v>
      </c>
      <c r="V145" s="137">
        <f t="shared" si="63"/>
        <v>0</v>
      </c>
      <c r="W145" s="133">
        <f t="shared" si="64"/>
        <v>0</v>
      </c>
      <c r="X145" s="134">
        <f t="shared" si="65"/>
        <v>0</v>
      </c>
      <c r="Y145" s="137">
        <f t="shared" si="66"/>
        <v>0</v>
      </c>
      <c r="Z145" s="133">
        <f t="shared" si="67"/>
        <v>0</v>
      </c>
      <c r="AA145" s="138">
        <f t="shared" si="68"/>
        <v>0</v>
      </c>
      <c r="AB145" s="137">
        <f t="shared" si="69"/>
        <v>0</v>
      </c>
      <c r="AC145" s="104">
        <f t="shared" si="70"/>
        <v>0</v>
      </c>
      <c r="AD145" s="323">
        <f t="shared" si="73"/>
        <v>0</v>
      </c>
      <c r="AE145" s="325">
        <f t="shared" si="49"/>
        <v>0</v>
      </c>
      <c r="AF145" s="324">
        <f t="shared" si="50"/>
        <v>0</v>
      </c>
      <c r="AG145" s="104">
        <f t="shared" si="71"/>
        <v>0</v>
      </c>
    </row>
    <row r="146" spans="1:33" x14ac:dyDescent="0.25">
      <c r="A146" s="120">
        <f t="shared" si="72"/>
        <v>144</v>
      </c>
      <c r="B146" s="121"/>
      <c r="C146" s="122"/>
      <c r="D146" s="123"/>
      <c r="E146" s="124"/>
      <c r="F146" s="122"/>
      <c r="G146" s="125"/>
      <c r="H146" s="126">
        <f t="shared" si="57"/>
        <v>0</v>
      </c>
      <c r="I146" s="127">
        <f t="shared" si="56"/>
        <v>0</v>
      </c>
      <c r="J146" s="159"/>
      <c r="K146" s="181" t="str">
        <f t="shared" si="55"/>
        <v/>
      </c>
      <c r="L146" s="182"/>
      <c r="M146" s="146"/>
      <c r="N146" s="180"/>
      <c r="O146" s="185"/>
      <c r="P146" s="200"/>
      <c r="Q146" s="133">
        <f t="shared" si="58"/>
        <v>0</v>
      </c>
      <c r="R146" s="134">
        <f t="shared" si="59"/>
        <v>0</v>
      </c>
      <c r="S146" s="135" t="str">
        <f t="shared" si="60"/>
        <v>-</v>
      </c>
      <c r="T146" s="136" t="str">
        <f t="shared" si="61"/>
        <v>-</v>
      </c>
      <c r="U146" s="134">
        <f t="shared" si="62"/>
        <v>0</v>
      </c>
      <c r="V146" s="137">
        <f t="shared" si="63"/>
        <v>0</v>
      </c>
      <c r="W146" s="133">
        <f t="shared" si="64"/>
        <v>0</v>
      </c>
      <c r="X146" s="134">
        <f t="shared" si="65"/>
        <v>0</v>
      </c>
      <c r="Y146" s="137">
        <f t="shared" si="66"/>
        <v>0</v>
      </c>
      <c r="Z146" s="133">
        <f t="shared" si="67"/>
        <v>0</v>
      </c>
      <c r="AA146" s="138">
        <f t="shared" si="68"/>
        <v>0</v>
      </c>
      <c r="AB146" s="137">
        <f t="shared" si="69"/>
        <v>0</v>
      </c>
      <c r="AC146" s="104">
        <f t="shared" si="70"/>
        <v>0</v>
      </c>
      <c r="AD146" s="323">
        <f t="shared" si="73"/>
        <v>0</v>
      </c>
      <c r="AE146" s="325">
        <f t="shared" si="49"/>
        <v>0</v>
      </c>
      <c r="AF146" s="324">
        <f t="shared" si="50"/>
        <v>0</v>
      </c>
      <c r="AG146" s="104">
        <f t="shared" si="71"/>
        <v>0</v>
      </c>
    </row>
    <row r="147" spans="1:33" x14ac:dyDescent="0.25">
      <c r="A147" s="120">
        <f t="shared" si="72"/>
        <v>145</v>
      </c>
      <c r="B147" s="121"/>
      <c r="C147" s="122"/>
      <c r="D147" s="123"/>
      <c r="E147" s="124"/>
      <c r="F147" s="122"/>
      <c r="G147" s="125"/>
      <c r="H147" s="126">
        <f t="shared" si="57"/>
        <v>0</v>
      </c>
      <c r="I147" s="127">
        <f t="shared" si="56"/>
        <v>0</v>
      </c>
      <c r="J147" s="159"/>
      <c r="K147" s="181" t="str">
        <f t="shared" si="55"/>
        <v/>
      </c>
      <c r="L147" s="182"/>
      <c r="M147" s="146"/>
      <c r="N147" s="180"/>
      <c r="O147" s="185"/>
      <c r="Q147" s="133">
        <f t="shared" si="58"/>
        <v>0</v>
      </c>
      <c r="R147" s="134">
        <f t="shared" si="59"/>
        <v>0</v>
      </c>
      <c r="S147" s="135" t="str">
        <f t="shared" si="60"/>
        <v>-</v>
      </c>
      <c r="T147" s="136" t="str">
        <f t="shared" si="61"/>
        <v>-</v>
      </c>
      <c r="U147" s="134">
        <f t="shared" si="62"/>
        <v>0</v>
      </c>
      <c r="V147" s="137">
        <f t="shared" si="63"/>
        <v>0</v>
      </c>
      <c r="W147" s="133">
        <f t="shared" si="64"/>
        <v>0</v>
      </c>
      <c r="X147" s="134">
        <f t="shared" si="65"/>
        <v>0</v>
      </c>
      <c r="Y147" s="137">
        <f t="shared" si="66"/>
        <v>0</v>
      </c>
      <c r="Z147" s="133">
        <f t="shared" si="67"/>
        <v>0</v>
      </c>
      <c r="AA147" s="138">
        <f t="shared" si="68"/>
        <v>0</v>
      </c>
      <c r="AB147" s="137">
        <f t="shared" si="69"/>
        <v>0</v>
      </c>
      <c r="AC147" s="104">
        <f t="shared" si="70"/>
        <v>0</v>
      </c>
      <c r="AD147" s="323">
        <f t="shared" si="73"/>
        <v>0</v>
      </c>
      <c r="AE147" s="325">
        <f t="shared" ref="AE147:AE150" si="74">IF(X147&lt;&gt;0,$H147,0)</f>
        <v>0</v>
      </c>
      <c r="AF147" s="324">
        <f t="shared" ref="AF147:AF150" si="75">IF(Y147&lt;&gt;0,$H147,0)</f>
        <v>0</v>
      </c>
      <c r="AG147" s="104">
        <f t="shared" si="71"/>
        <v>0</v>
      </c>
    </row>
    <row r="148" spans="1:33" x14ac:dyDescent="0.25">
      <c r="A148" s="120">
        <f t="shared" si="72"/>
        <v>146</v>
      </c>
      <c r="B148" s="121"/>
      <c r="C148" s="122"/>
      <c r="D148" s="123"/>
      <c r="E148" s="124"/>
      <c r="F148" s="122"/>
      <c r="G148" s="125"/>
      <c r="H148" s="126">
        <f t="shared" si="57"/>
        <v>0</v>
      </c>
      <c r="I148" s="127">
        <f t="shared" si="56"/>
        <v>0</v>
      </c>
      <c r="J148" s="159"/>
      <c r="K148" s="181" t="str">
        <f t="shared" si="55"/>
        <v/>
      </c>
      <c r="L148" s="182"/>
      <c r="M148" s="146"/>
      <c r="N148" s="180"/>
      <c r="O148" s="185"/>
      <c r="Q148" s="133">
        <f t="shared" si="58"/>
        <v>0</v>
      </c>
      <c r="R148" s="134">
        <f t="shared" si="59"/>
        <v>0</v>
      </c>
      <c r="S148" s="135" t="str">
        <f t="shared" si="60"/>
        <v>-</v>
      </c>
      <c r="T148" s="136" t="str">
        <f t="shared" si="61"/>
        <v>-</v>
      </c>
      <c r="U148" s="134">
        <f t="shared" si="62"/>
        <v>0</v>
      </c>
      <c r="V148" s="137">
        <f t="shared" si="63"/>
        <v>0</v>
      </c>
      <c r="W148" s="133">
        <f t="shared" si="64"/>
        <v>0</v>
      </c>
      <c r="X148" s="134">
        <f t="shared" si="65"/>
        <v>0</v>
      </c>
      <c r="Y148" s="137">
        <f t="shared" si="66"/>
        <v>0</v>
      </c>
      <c r="Z148" s="133">
        <f t="shared" si="67"/>
        <v>0</v>
      </c>
      <c r="AA148" s="138">
        <f t="shared" si="68"/>
        <v>0</v>
      </c>
      <c r="AB148" s="137">
        <f t="shared" si="69"/>
        <v>0</v>
      </c>
      <c r="AC148" s="104">
        <f t="shared" si="70"/>
        <v>0</v>
      </c>
      <c r="AD148" s="323">
        <f t="shared" si="73"/>
        <v>0</v>
      </c>
      <c r="AE148" s="325">
        <f t="shared" si="74"/>
        <v>0</v>
      </c>
      <c r="AF148" s="324">
        <f t="shared" si="75"/>
        <v>0</v>
      </c>
      <c r="AG148" s="104">
        <f t="shared" si="71"/>
        <v>0</v>
      </c>
    </row>
    <row r="149" spans="1:33" x14ac:dyDescent="0.25">
      <c r="A149" s="120">
        <f t="shared" si="72"/>
        <v>147</v>
      </c>
      <c r="B149" s="121"/>
      <c r="C149" s="122"/>
      <c r="D149" s="123"/>
      <c r="E149" s="124"/>
      <c r="F149" s="122"/>
      <c r="G149" s="125"/>
      <c r="H149" s="126">
        <f t="shared" si="57"/>
        <v>0</v>
      </c>
      <c r="I149" s="127">
        <f t="shared" si="56"/>
        <v>0</v>
      </c>
      <c r="J149" s="159"/>
      <c r="K149" s="181" t="str">
        <f t="shared" si="55"/>
        <v/>
      </c>
      <c r="L149" s="182"/>
      <c r="M149" s="146"/>
      <c r="N149" s="180"/>
      <c r="O149" s="185"/>
      <c r="Q149" s="133">
        <f t="shared" si="58"/>
        <v>0</v>
      </c>
      <c r="R149" s="134">
        <f t="shared" si="59"/>
        <v>0</v>
      </c>
      <c r="S149" s="135" t="str">
        <f t="shared" si="60"/>
        <v>-</v>
      </c>
      <c r="T149" s="136" t="str">
        <f t="shared" si="61"/>
        <v>-</v>
      </c>
      <c r="U149" s="134">
        <f t="shared" si="62"/>
        <v>0</v>
      </c>
      <c r="V149" s="137">
        <f t="shared" si="63"/>
        <v>0</v>
      </c>
      <c r="W149" s="133">
        <f t="shared" si="64"/>
        <v>0</v>
      </c>
      <c r="X149" s="134">
        <f t="shared" si="65"/>
        <v>0</v>
      </c>
      <c r="Y149" s="137">
        <f t="shared" si="66"/>
        <v>0</v>
      </c>
      <c r="Z149" s="133">
        <f t="shared" si="67"/>
        <v>0</v>
      </c>
      <c r="AA149" s="138">
        <f t="shared" si="68"/>
        <v>0</v>
      </c>
      <c r="AB149" s="137">
        <f t="shared" si="69"/>
        <v>0</v>
      </c>
      <c r="AC149" s="104">
        <f t="shared" si="70"/>
        <v>0</v>
      </c>
      <c r="AD149" s="323">
        <f t="shared" si="73"/>
        <v>0</v>
      </c>
      <c r="AE149" s="325">
        <f t="shared" si="74"/>
        <v>0</v>
      </c>
      <c r="AF149" s="324">
        <f t="shared" si="75"/>
        <v>0</v>
      </c>
      <c r="AG149" s="104">
        <f t="shared" si="71"/>
        <v>0</v>
      </c>
    </row>
    <row r="150" spans="1:33" x14ac:dyDescent="0.25">
      <c r="A150" s="120">
        <f t="shared" si="72"/>
        <v>148</v>
      </c>
      <c r="B150" s="121"/>
      <c r="C150" s="122"/>
      <c r="D150" s="123"/>
      <c r="E150" s="124"/>
      <c r="F150" s="122"/>
      <c r="G150" s="125"/>
      <c r="H150" s="126">
        <f t="shared" si="57"/>
        <v>0</v>
      </c>
      <c r="I150" s="127">
        <f t="shared" si="56"/>
        <v>0</v>
      </c>
      <c r="J150" s="159"/>
      <c r="K150" s="181" t="str">
        <f t="shared" si="55"/>
        <v/>
      </c>
      <c r="L150" s="182"/>
      <c r="M150" s="146"/>
      <c r="N150" s="180"/>
      <c r="O150" s="185"/>
      <c r="Q150" s="133">
        <f t="shared" si="58"/>
        <v>0</v>
      </c>
      <c r="R150" s="134">
        <f t="shared" si="59"/>
        <v>0</v>
      </c>
      <c r="S150" s="135" t="str">
        <f t="shared" si="60"/>
        <v>-</v>
      </c>
      <c r="T150" s="136" t="str">
        <f t="shared" si="61"/>
        <v>-</v>
      </c>
      <c r="U150" s="134">
        <f t="shared" si="62"/>
        <v>0</v>
      </c>
      <c r="V150" s="137">
        <f t="shared" si="63"/>
        <v>0</v>
      </c>
      <c r="W150" s="133">
        <f t="shared" si="64"/>
        <v>0</v>
      </c>
      <c r="X150" s="134">
        <f t="shared" si="65"/>
        <v>0</v>
      </c>
      <c r="Y150" s="137">
        <f t="shared" si="66"/>
        <v>0</v>
      </c>
      <c r="Z150" s="133">
        <f t="shared" si="67"/>
        <v>0</v>
      </c>
      <c r="AA150" s="138">
        <f t="shared" si="68"/>
        <v>0</v>
      </c>
      <c r="AB150" s="137">
        <f t="shared" si="69"/>
        <v>0</v>
      </c>
      <c r="AC150" s="104">
        <f t="shared" si="70"/>
        <v>0</v>
      </c>
      <c r="AD150" s="323">
        <f t="shared" si="73"/>
        <v>0</v>
      </c>
      <c r="AE150" s="325">
        <f t="shared" si="74"/>
        <v>0</v>
      </c>
      <c r="AF150" s="324">
        <f t="shared" si="75"/>
        <v>0</v>
      </c>
      <c r="AG150" s="104">
        <f t="shared" si="71"/>
        <v>0</v>
      </c>
    </row>
    <row r="151" spans="1:33" x14ac:dyDescent="0.25">
      <c r="A151" s="120">
        <f t="shared" si="72"/>
        <v>149</v>
      </c>
      <c r="B151" s="121"/>
      <c r="C151" s="122"/>
      <c r="D151" s="123"/>
      <c r="E151" s="124"/>
      <c r="F151" s="122"/>
      <c r="G151" s="125"/>
      <c r="H151" s="126">
        <f t="shared" si="57"/>
        <v>0</v>
      </c>
      <c r="I151" s="127">
        <f t="shared" si="56"/>
        <v>0</v>
      </c>
      <c r="J151" s="159"/>
      <c r="K151" s="181" t="str">
        <f t="shared" si="55"/>
        <v/>
      </c>
      <c r="L151" s="182"/>
      <c r="M151" s="146"/>
      <c r="N151" s="180"/>
      <c r="O151" s="185"/>
      <c r="Q151" s="133">
        <f t="shared" si="58"/>
        <v>0</v>
      </c>
      <c r="R151" s="134">
        <f t="shared" si="59"/>
        <v>0</v>
      </c>
      <c r="S151" s="135" t="str">
        <f t="shared" si="60"/>
        <v>-</v>
      </c>
      <c r="T151" s="136" t="str">
        <f t="shared" si="61"/>
        <v>-</v>
      </c>
      <c r="U151" s="134">
        <f t="shared" si="62"/>
        <v>0</v>
      </c>
      <c r="V151" s="137">
        <f t="shared" si="63"/>
        <v>0</v>
      </c>
      <c r="W151" s="133">
        <f t="shared" si="64"/>
        <v>0</v>
      </c>
      <c r="X151" s="134">
        <f t="shared" si="65"/>
        <v>0</v>
      </c>
      <c r="Y151" s="137">
        <f t="shared" si="66"/>
        <v>0</v>
      </c>
      <c r="Z151" s="133">
        <f t="shared" si="67"/>
        <v>0</v>
      </c>
      <c r="AA151" s="138">
        <f t="shared" si="68"/>
        <v>0</v>
      </c>
      <c r="AB151" s="137">
        <f t="shared" si="69"/>
        <v>0</v>
      </c>
      <c r="AC151" s="104">
        <f t="shared" si="70"/>
        <v>0</v>
      </c>
      <c r="AD151" s="323">
        <f t="shared" ref="AD151:AD152" si="76">IF(W151&lt;&gt;0,$H151,0)</f>
        <v>0</v>
      </c>
      <c r="AE151" s="325">
        <f t="shared" ref="AE151:AE152" si="77">IF(X151&lt;&gt;0,$H151,0)</f>
        <v>0</v>
      </c>
      <c r="AF151" s="324">
        <f t="shared" ref="AF151:AF152" si="78">IF(Y151&lt;&gt;0,$H151,0)</f>
        <v>0</v>
      </c>
      <c r="AG151" s="104">
        <f t="shared" si="71"/>
        <v>0</v>
      </c>
    </row>
    <row r="152" spans="1:33" s="142" customFormat="1" x14ac:dyDescent="0.25">
      <c r="A152" s="186">
        <f t="shared" si="72"/>
        <v>150</v>
      </c>
      <c r="B152" s="187"/>
      <c r="C152" s="188"/>
      <c r="D152" s="189"/>
      <c r="E152" s="190"/>
      <c r="F152" s="188"/>
      <c r="G152" s="191"/>
      <c r="H152" s="192">
        <f t="shared" si="57"/>
        <v>0</v>
      </c>
      <c r="I152" s="193">
        <f t="shared" si="56"/>
        <v>0</v>
      </c>
      <c r="J152" s="194"/>
      <c r="K152" s="195" t="str">
        <f t="shared" si="55"/>
        <v/>
      </c>
      <c r="L152" s="196"/>
      <c r="M152" s="197"/>
      <c r="N152" s="198"/>
      <c r="O152" s="199"/>
      <c r="P152" s="95"/>
      <c r="Q152" s="201">
        <f t="shared" si="58"/>
        <v>0</v>
      </c>
      <c r="R152" s="202">
        <f t="shared" si="59"/>
        <v>0</v>
      </c>
      <c r="S152" s="203" t="str">
        <f t="shared" si="60"/>
        <v>-</v>
      </c>
      <c r="T152" s="204" t="str">
        <f t="shared" si="61"/>
        <v>-</v>
      </c>
      <c r="U152" s="134">
        <f t="shared" si="62"/>
        <v>0</v>
      </c>
      <c r="V152" s="205">
        <f t="shared" si="63"/>
        <v>0</v>
      </c>
      <c r="W152" s="201">
        <f t="shared" si="64"/>
        <v>0</v>
      </c>
      <c r="X152" s="202">
        <f t="shared" si="65"/>
        <v>0</v>
      </c>
      <c r="Y152" s="205">
        <f t="shared" si="66"/>
        <v>0</v>
      </c>
      <c r="Z152" s="201">
        <f t="shared" si="67"/>
        <v>0</v>
      </c>
      <c r="AA152" s="202">
        <f t="shared" si="68"/>
        <v>0</v>
      </c>
      <c r="AB152" s="205">
        <f t="shared" si="69"/>
        <v>0</v>
      </c>
      <c r="AC152" s="206">
        <f t="shared" si="70"/>
        <v>0</v>
      </c>
      <c r="AD152" s="323">
        <f t="shared" si="76"/>
        <v>0</v>
      </c>
      <c r="AE152" s="325">
        <f t="shared" si="77"/>
        <v>0</v>
      </c>
      <c r="AF152" s="324">
        <f t="shared" si="78"/>
        <v>0</v>
      </c>
      <c r="AG152" s="206">
        <f t="shared" si="71"/>
        <v>0</v>
      </c>
    </row>
    <row r="153" spans="1:33" hidden="1" x14ac:dyDescent="0.25">
      <c r="J153" s="214"/>
    </row>
    <row r="154" spans="1:33" hidden="1" x14ac:dyDescent="0.25"/>
    <row r="155" spans="1:33" hidden="1" x14ac:dyDescent="0.25"/>
    <row r="156" spans="1:33" hidden="1" x14ac:dyDescent="0.25"/>
    <row r="157" spans="1:33" hidden="1" x14ac:dyDescent="0.25"/>
    <row r="158" spans="1:33" hidden="1" x14ac:dyDescent="0.25"/>
    <row r="159" spans="1:33" hidden="1" x14ac:dyDescent="0.25"/>
    <row r="160" spans="1:33" hidden="1" x14ac:dyDescent="0.25"/>
    <row r="161" hidden="1" x14ac:dyDescent="0.25"/>
    <row r="162" hidden="1" x14ac:dyDescent="0.25"/>
    <row r="163" hidden="1" x14ac:dyDescent="0.25"/>
    <row r="164" hidden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</sheetData>
  <sheetProtection sheet="1" objects="1" scenarios="1" formatColumns="0" formatRows="0" insertColumns="0"/>
  <conditionalFormatting sqref="H1:H1048576">
    <cfRule type="expression" dxfId="3" priority="1">
      <formula>ISERROR(H1)</formula>
    </cfRule>
  </conditionalFormatting>
  <pageMargins left="0.23622047244094491" right="0.23622047244094491" top="0.74803149606299213" bottom="0.74803149606299213" header="0.31496062992125984" footer="0.31496062992125984"/>
  <pageSetup paperSize="9" scale="98" fitToHeight="6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2"/>
  <sheetViews>
    <sheetView zoomScaleNormal="100" workbookViewId="0">
      <selection activeCell="AU2" sqref="AU2"/>
    </sheetView>
  </sheetViews>
  <sheetFormatPr defaultColWidth="9.140625" defaultRowHeight="15" customHeight="1" zeroHeight="1" x14ac:dyDescent="0.25"/>
  <cols>
    <col min="1" max="1" width="3.7109375" customWidth="1"/>
    <col min="2" max="2" width="10.7109375" customWidth="1"/>
    <col min="3" max="3" width="7.7109375" customWidth="1"/>
    <col min="4" max="22" width="6.140625" style="224" customWidth="1"/>
    <col min="23" max="23" width="2.28515625" customWidth="1"/>
    <col min="24" max="24" width="3.7109375" customWidth="1"/>
    <col min="25" max="25" width="10.5703125" bestFit="1" customWidth="1"/>
    <col min="26" max="26" width="7.7109375" customWidth="1"/>
    <col min="27" max="45" width="6.140625" customWidth="1"/>
    <col min="46" max="46" width="2.28515625" customWidth="1"/>
    <col min="47" max="47" width="3.7109375" customWidth="1"/>
    <col min="48" max="48" width="10.7109375" customWidth="1"/>
    <col min="49" max="49" width="7.7109375" customWidth="1"/>
    <col min="50" max="68" width="6.140625" customWidth="1"/>
    <col min="69" max="69" width="2.28515625" customWidth="1"/>
    <col min="70" max="70" width="3.7109375" customWidth="1"/>
    <col min="71" max="71" width="10.5703125" bestFit="1" customWidth="1"/>
    <col min="72" max="72" width="7.7109375" customWidth="1"/>
    <col min="73" max="91" width="6.140625" customWidth="1"/>
  </cols>
  <sheetData>
    <row r="1" spans="1:91" ht="33.75" x14ac:dyDescent="0.5">
      <c r="A1" s="223" t="str">
        <f>"Vlootplan "&amp;IF(Kentallen!$D$2="",Kentallen!$F$2,Kentallen!$D$2)</f>
        <v>Vlootplan RV Naarden</v>
      </c>
      <c r="W1" s="225"/>
      <c r="X1" s="223" t="str">
        <f>"Voorstel vlootaanpassing "&amp;IF(Kentallen!$D$2="",Kentallen!$F$2,Kentallen!$D$2)</f>
        <v>Voorstel vlootaanpassing RV Naarden</v>
      </c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U1" s="223" t="str">
        <f>"Vlootgebruik "&amp;IF(Kentallen!$D$2="",Kentallen!$F$2,Kentallen!$D$2)</f>
        <v>Vlootgebruik RV Naarden</v>
      </c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R1" s="223" t="str">
        <f>"Roeisorties leden "&amp;IF(Kentallen!$D$2="",Kentallen!$F$2,Kentallen!$D$2)</f>
        <v>Roeisorties leden RV Naarden</v>
      </c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</row>
    <row r="2" spans="1:91" s="92" customFormat="1" ht="15" customHeight="1" x14ac:dyDescent="0.25">
      <c r="A2" s="226" t="s">
        <v>348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X2" s="226" t="s">
        <v>349</v>
      </c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U2" s="226" t="s">
        <v>478</v>
      </c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R2" s="226" t="s">
        <v>350</v>
      </c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</row>
    <row r="3" spans="1:91" x14ac:dyDescent="0.25">
      <c r="C3" s="69"/>
      <c r="D3" s="69"/>
      <c r="Z3" s="69"/>
      <c r="AA3" s="69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W3" s="69"/>
      <c r="AX3" s="69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T3" s="69"/>
      <c r="BU3" s="69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</row>
    <row r="4" spans="1:91" s="228" customFormat="1" x14ac:dyDescent="0.25">
      <c r="A4" s="228" t="s">
        <v>200</v>
      </c>
      <c r="C4" s="228" t="s">
        <v>351</v>
      </c>
      <c r="D4" s="229" t="s">
        <v>213</v>
      </c>
      <c r="E4" s="229" t="s">
        <v>219</v>
      </c>
      <c r="F4" s="229" t="s">
        <v>242</v>
      </c>
      <c r="G4" s="229" t="s">
        <v>410</v>
      </c>
      <c r="H4" s="229" t="s">
        <v>319</v>
      </c>
      <c r="I4" s="229" t="s">
        <v>314</v>
      </c>
      <c r="J4" s="229" t="s">
        <v>304</v>
      </c>
      <c r="K4" s="229" t="s">
        <v>207</v>
      </c>
      <c r="L4" s="229" t="s">
        <v>271</v>
      </c>
      <c r="M4" s="229" t="s">
        <v>300</v>
      </c>
      <c r="N4" s="229" t="s">
        <v>310</v>
      </c>
      <c r="O4" s="229" t="s">
        <v>291</v>
      </c>
      <c r="P4" s="229" t="s">
        <v>278</v>
      </c>
      <c r="Q4" s="229" t="s">
        <v>327</v>
      </c>
      <c r="R4" s="229" t="s">
        <v>223</v>
      </c>
      <c r="S4" s="229" t="s">
        <v>280</v>
      </c>
      <c r="T4" s="229" t="s">
        <v>258</v>
      </c>
      <c r="U4" s="229" t="s">
        <v>342</v>
      </c>
      <c r="V4" s="229" t="s">
        <v>341</v>
      </c>
      <c r="X4" s="228" t="s">
        <v>200</v>
      </c>
      <c r="Z4" s="228" t="s">
        <v>351</v>
      </c>
      <c r="AA4" s="229" t="str">
        <f>D4</f>
        <v>1x</v>
      </c>
      <c r="AB4" s="229" t="str">
        <f t="shared" ref="AB4:AS4" si="0">E4</f>
        <v>2x</v>
      </c>
      <c r="AC4" s="229" t="str">
        <f t="shared" si="0"/>
        <v>4x+</v>
      </c>
      <c r="AD4" s="229" t="str">
        <f t="shared" si="0"/>
        <v>4x</v>
      </c>
      <c r="AE4" s="229" t="str">
        <f t="shared" si="0"/>
        <v>2-</v>
      </c>
      <c r="AF4" s="229" t="str">
        <f t="shared" si="0"/>
        <v>2+</v>
      </c>
      <c r="AG4" s="229" t="str">
        <f t="shared" si="0"/>
        <v>4-</v>
      </c>
      <c r="AH4" s="229" t="str">
        <f t="shared" si="0"/>
        <v>4+</v>
      </c>
      <c r="AI4" s="229" t="str">
        <f t="shared" si="0"/>
        <v>8+</v>
      </c>
      <c r="AJ4" s="229" t="str">
        <f t="shared" si="0"/>
        <v>C1x</v>
      </c>
      <c r="AK4" s="229" t="str">
        <f t="shared" si="0"/>
        <v>C2x</v>
      </c>
      <c r="AL4" s="229" t="str">
        <f t="shared" si="0"/>
        <v>C2x+</v>
      </c>
      <c r="AM4" s="229" t="str">
        <f t="shared" si="0"/>
        <v>C4x+</v>
      </c>
      <c r="AN4" s="229" t="str">
        <f t="shared" si="0"/>
        <v>C2+</v>
      </c>
      <c r="AO4" s="229" t="str">
        <f t="shared" si="0"/>
        <v>C4+</v>
      </c>
      <c r="AP4" s="229" t="str">
        <f t="shared" si="0"/>
        <v>W1x+</v>
      </c>
      <c r="AQ4" s="229" t="str">
        <f t="shared" si="0"/>
        <v>W2x+</v>
      </c>
      <c r="AR4" s="229" t="str">
        <f t="shared" si="0"/>
        <v>W2+</v>
      </c>
      <c r="AS4" s="229" t="str">
        <f t="shared" si="0"/>
        <v>W4+</v>
      </c>
      <c r="AU4" s="228" t="s">
        <v>200</v>
      </c>
      <c r="AW4" s="228" t="s">
        <v>351</v>
      </c>
      <c r="AX4" s="229" t="str">
        <f>AA4</f>
        <v>1x</v>
      </c>
      <c r="AY4" s="229" t="str">
        <f t="shared" ref="AY4" si="1">AB4</f>
        <v>2x</v>
      </c>
      <c r="AZ4" s="229" t="str">
        <f t="shared" ref="AZ4" si="2">AC4</f>
        <v>4x+</v>
      </c>
      <c r="BA4" s="229" t="str">
        <f t="shared" ref="BA4" si="3">AD4</f>
        <v>4x</v>
      </c>
      <c r="BB4" s="229" t="str">
        <f t="shared" ref="BB4" si="4">AE4</f>
        <v>2-</v>
      </c>
      <c r="BC4" s="229" t="str">
        <f t="shared" ref="BC4" si="5">AF4</f>
        <v>2+</v>
      </c>
      <c r="BD4" s="229" t="str">
        <f t="shared" ref="BD4" si="6">AG4</f>
        <v>4-</v>
      </c>
      <c r="BE4" s="229" t="str">
        <f t="shared" ref="BE4" si="7">AH4</f>
        <v>4+</v>
      </c>
      <c r="BF4" s="229" t="str">
        <f t="shared" ref="BF4" si="8">AI4</f>
        <v>8+</v>
      </c>
      <c r="BG4" s="229" t="str">
        <f t="shared" ref="BG4" si="9">AJ4</f>
        <v>C1x</v>
      </c>
      <c r="BH4" s="229" t="str">
        <f t="shared" ref="BH4" si="10">AK4</f>
        <v>C2x</v>
      </c>
      <c r="BI4" s="229" t="str">
        <f t="shared" ref="BI4" si="11">AL4</f>
        <v>C2x+</v>
      </c>
      <c r="BJ4" s="229" t="str">
        <f t="shared" ref="BJ4" si="12">AM4</f>
        <v>C4x+</v>
      </c>
      <c r="BK4" s="229" t="str">
        <f t="shared" ref="BK4" si="13">AN4</f>
        <v>C2+</v>
      </c>
      <c r="BL4" s="229" t="str">
        <f t="shared" ref="BL4" si="14">AO4</f>
        <v>C4+</v>
      </c>
      <c r="BM4" s="229" t="str">
        <f t="shared" ref="BM4" si="15">AP4</f>
        <v>W1x+</v>
      </c>
      <c r="BN4" s="229" t="str">
        <f t="shared" ref="BN4" si="16">AQ4</f>
        <v>W2x+</v>
      </c>
      <c r="BO4" s="229" t="str">
        <f t="shared" ref="BO4" si="17">AR4</f>
        <v>W2+</v>
      </c>
      <c r="BP4" s="229" t="str">
        <f t="shared" ref="BP4" si="18">AS4</f>
        <v>W4+</v>
      </c>
      <c r="BR4" s="228" t="s">
        <v>200</v>
      </c>
      <c r="BT4" s="228" t="s">
        <v>351</v>
      </c>
      <c r="BU4" s="229" t="str">
        <f>AX4</f>
        <v>1x</v>
      </c>
      <c r="BV4" s="229" t="str">
        <f t="shared" ref="BV4" si="19">AY4</f>
        <v>2x</v>
      </c>
      <c r="BW4" s="229" t="str">
        <f t="shared" ref="BW4" si="20">AZ4</f>
        <v>4x+</v>
      </c>
      <c r="BX4" s="229" t="str">
        <f t="shared" ref="BX4" si="21">BA4</f>
        <v>4x</v>
      </c>
      <c r="BY4" s="229" t="str">
        <f t="shared" ref="BY4" si="22">BB4</f>
        <v>2-</v>
      </c>
      <c r="BZ4" s="229" t="str">
        <f t="shared" ref="BZ4" si="23">BC4</f>
        <v>2+</v>
      </c>
      <c r="CA4" s="229" t="str">
        <f t="shared" ref="CA4" si="24">BD4</f>
        <v>4-</v>
      </c>
      <c r="CB4" s="229" t="str">
        <f t="shared" ref="CB4" si="25">BE4</f>
        <v>4+</v>
      </c>
      <c r="CC4" s="229" t="str">
        <f t="shared" ref="CC4" si="26">BF4</f>
        <v>8+</v>
      </c>
      <c r="CD4" s="229" t="str">
        <f t="shared" ref="CD4" si="27">BG4</f>
        <v>C1x</v>
      </c>
      <c r="CE4" s="229" t="str">
        <f t="shared" ref="CE4" si="28">BH4</f>
        <v>C2x</v>
      </c>
      <c r="CF4" s="229" t="str">
        <f t="shared" ref="CF4" si="29">BI4</f>
        <v>C2x+</v>
      </c>
      <c r="CG4" s="229" t="str">
        <f t="shared" ref="CG4" si="30">BJ4</f>
        <v>C4x+</v>
      </c>
      <c r="CH4" s="229" t="str">
        <f t="shared" ref="CH4" si="31">BK4</f>
        <v>C2+</v>
      </c>
      <c r="CI4" s="229" t="str">
        <f t="shared" ref="CI4" si="32">BL4</f>
        <v>C4+</v>
      </c>
      <c r="CJ4" s="229" t="str">
        <f t="shared" ref="CJ4" si="33">BM4</f>
        <v>W1x+</v>
      </c>
      <c r="CK4" s="229" t="str">
        <f t="shared" ref="CK4" si="34">BN4</f>
        <v>W2x+</v>
      </c>
      <c r="CL4" s="229" t="str">
        <f t="shared" ref="CL4" si="35">BO4</f>
        <v>W2+</v>
      </c>
      <c r="CM4" s="229" t="str">
        <f t="shared" ref="CM4" si="36">BP4</f>
        <v>W4+</v>
      </c>
    </row>
    <row r="5" spans="1:91" x14ac:dyDescent="0.25">
      <c r="A5" s="228" t="s">
        <v>353</v>
      </c>
      <c r="B5" s="230" t="s">
        <v>354</v>
      </c>
      <c r="C5" s="231" t="s">
        <v>355</v>
      </c>
      <c r="D5" s="232">
        <f>COUNTIFS(Hulptabel!$B$3:$B$152,Vlootplan!$A5,Hulptabel!$D$3:$D$152,Vlootplan!D$4)</f>
        <v>0</v>
      </c>
      <c r="E5" s="233">
        <f>COUNTIFS(Hulptabel!$B$3:$B$152,Vlootplan!$A5,Hulptabel!$D$3:$D$152,Vlootplan!E$4)</f>
        <v>0</v>
      </c>
      <c r="F5" s="233">
        <f>COUNTIFS(Hulptabel!$B$3:$B$152,Vlootplan!$A5,Hulptabel!$D$3:$D$152,Vlootplan!F$4)</f>
        <v>0</v>
      </c>
      <c r="G5" s="234">
        <f>COUNTIFS(Hulptabel!$B$3:$B$152,Vlootplan!$A5,Hulptabel!$D$3:$D$152,Vlootplan!G$4)</f>
        <v>0</v>
      </c>
      <c r="H5" s="232">
        <f>COUNTIFS(Hulptabel!$B$3:$B$152,Vlootplan!$A5,Hulptabel!$D$3:$D$152,Vlootplan!H$4)</f>
        <v>0</v>
      </c>
      <c r="I5" s="233">
        <f>COUNTIFS(Hulptabel!$B$3:$B$152,Vlootplan!$A5,Hulptabel!$D$3:$D$152,Vlootplan!I$4)</f>
        <v>0</v>
      </c>
      <c r="J5" s="233">
        <f>COUNTIFS(Hulptabel!$B$3:$B$152,Vlootplan!$A5,Hulptabel!$D$3:$D$152,Vlootplan!J$4)</f>
        <v>0</v>
      </c>
      <c r="K5" s="233">
        <f>COUNTIFS(Hulptabel!$B$3:$B$152,Vlootplan!$A5,Hulptabel!$D$3:$D$152,Vlootplan!K$4)</f>
        <v>0</v>
      </c>
      <c r="L5" s="235">
        <f>COUNTIFS(Hulptabel!$B$3:$B$152,Vlootplan!$A5,Hulptabel!$D$3:$D$152,Vlootplan!L$4)</f>
        <v>0</v>
      </c>
      <c r="M5" s="595">
        <f>COUNTIFS(Hulptabel!$B$3:$B$152,1,Hulptabel!$D$3:$D$152,Vlootplan!M$4)</f>
        <v>0</v>
      </c>
      <c r="N5" s="607">
        <f>COUNTIFS(Hulptabel!$B$3:$B$152,1,Hulptabel!$D$3:$D$152,Vlootplan!N$4)</f>
        <v>0</v>
      </c>
      <c r="O5" s="607">
        <f>COUNTIFS(Hulptabel!$B$3:$B$152,1,Hulptabel!$D$3:$D$152,Vlootplan!O$4)</f>
        <v>0</v>
      </c>
      <c r="P5" s="610">
        <f>COUNTIFS(Hulptabel!$B$3:$B$152,1,Hulptabel!$D$3:$D$152,Vlootplan!P$4)</f>
        <v>0</v>
      </c>
      <c r="Q5" s="595">
        <f>COUNTIFS(Hulptabel!$B$3:$B$152,1,Hulptabel!$D$3:$D$152,Vlootplan!Q$4)</f>
        <v>0</v>
      </c>
      <c r="R5" s="610">
        <f>COUNTIFS(Hulptabel!$B$3:$B$152,1,Hulptabel!$D$3:$D$152,Vlootplan!R$4)</f>
        <v>0</v>
      </c>
      <c r="S5" s="595">
        <f>COUNTIFS(Hulptabel!$B$3:$B$152,1,Hulptabel!$D$3:$D$152,Vlootplan!S$4)</f>
        <v>0</v>
      </c>
      <c r="T5" s="598">
        <f>COUNTIFS(Hulptabel!$B$3:$B$152,1,Hulptabel!$D$3:$D$152,Vlootplan!T$4)</f>
        <v>0</v>
      </c>
      <c r="U5" s="601">
        <f>COUNTIFS(Hulptabel!$B$3:$B$152,1,Hulptabel!$D$3:$D$152,Vlootplan!U$4)</f>
        <v>0</v>
      </c>
      <c r="V5" s="604">
        <f>COUNTIFS(Hulptabel!$B$3:$B$152,1,Hulptabel!$D$3:$D$152,Vlootplan!V$4)</f>
        <v>0</v>
      </c>
      <c r="W5" s="236"/>
      <c r="X5" s="228" t="s">
        <v>353</v>
      </c>
      <c r="Y5" s="230" t="s">
        <v>354</v>
      </c>
      <c r="Z5" s="231" t="s">
        <v>355</v>
      </c>
      <c r="AA5" s="355">
        <f>IF(Deler=0,0,(SUMIFS(Hulptabel!$G$3:$G$152,Hulptabel!$B$3:$B$152,Vlootplan!$X5,Hulptabel!$D$3:$D$152,Vlootplan!AA$4)/Deler)-D5)</f>
        <v>0</v>
      </c>
      <c r="AB5" s="356">
        <f>IF(Deler=0,0,(SUMIFS(Hulptabel!$G$3:$G$152,Hulptabel!$B$3:$B$152,Vlootplan!$X5,Hulptabel!$D$3:$D$152,Vlootplan!AB$4)/Deler)-E5)</f>
        <v>0</v>
      </c>
      <c r="AC5" s="356">
        <f>IF(Deler=0,0,(SUMIFS(Hulptabel!$G$3:$G$152,Hulptabel!$B$3:$B$152,Vlootplan!$X5,Hulptabel!$D$3:$D$152,Vlootplan!AC$4)/Deler)-F5)</f>
        <v>0</v>
      </c>
      <c r="AD5" s="357">
        <f>IF(Deler=0,0,(SUMIFS(Hulptabel!$G$3:$G$152,Hulptabel!$B$3:$B$152,Vlootplan!$X5,Hulptabel!$D$3:$D$152,Vlootplan!AD$4)/Deler)-G5)</f>
        <v>0</v>
      </c>
      <c r="AE5" s="355">
        <f>IF(Deler=0,0,(SUMIFS(Hulptabel!$G$3:$G$152,Hulptabel!$B$3:$B$152,Vlootplan!$X5,Hulptabel!$D$3:$D$152,Vlootplan!AE$4)/Deler)-H5)</f>
        <v>0</v>
      </c>
      <c r="AF5" s="356">
        <f>IF(Deler=0,0,(SUMIFS(Hulptabel!$G$3:$G$152,Hulptabel!$B$3:$B$152,Vlootplan!$X5,Hulptabel!$D$3:$D$152,Vlootplan!AF$4)/Deler)-I5)</f>
        <v>0</v>
      </c>
      <c r="AG5" s="356">
        <f>IF(Deler=0,0,(SUMIFS(Hulptabel!$G$3:$G$152,Hulptabel!$B$3:$B$152,Vlootplan!$X5,Hulptabel!$D$3:$D$152,Vlootplan!AG$4)/Deler)-J5)</f>
        <v>0</v>
      </c>
      <c r="AH5" s="356">
        <f>IF(Deler=0,0,(SUMIFS(Hulptabel!$G$3:$G$152,Hulptabel!$B$3:$B$152,Vlootplan!$X5,Hulptabel!$D$3:$D$152,Vlootplan!AH$4)/Deler)-K5)</f>
        <v>0</v>
      </c>
      <c r="AI5" s="358">
        <f>IF(Deler=0,0,(SUMIFS(Hulptabel!$G$3:$G$152,Hulptabel!$B$3:$B$152,Vlootplan!$X5,Hulptabel!$D$3:$D$152,Vlootplan!AI$4)/Deler)-L5)</f>
        <v>0</v>
      </c>
      <c r="AJ5" s="643">
        <f>IF(Deler=0,0,(SUMIFS(Hulptabel!$G$3:$G$152,Hulptabel!$B$3:$B$152,1,Hulptabel!$D$3:$D$152,Vlootplan!AJ$4)/Deler)-M5)</f>
        <v>0</v>
      </c>
      <c r="AK5" s="637">
        <f>IF(Deler=0,0,(SUMIFS(Hulptabel!$G$3:$G$152,Hulptabel!$B$3:$B$152,1,Hulptabel!$D$3:$D$152,Vlootplan!AK$4)/Deler)-N5)</f>
        <v>0</v>
      </c>
      <c r="AL5" s="637">
        <f>IF(Deler=0,0,(SUMIFS(Hulptabel!$G$3:$G$152,Hulptabel!$B$3:$B$152,1,Hulptabel!$D$3:$D$152,Vlootplan!AL$4)/Deler)-O5)</f>
        <v>0</v>
      </c>
      <c r="AM5" s="640">
        <f>IF(Deler=0,0,(SUMIFS(Hulptabel!$G$3:$G$152,Hulptabel!$B$3:$B$152,1,Hulptabel!$D$3:$D$152,Vlootplan!AM$4)/Deler)-P5)</f>
        <v>0</v>
      </c>
      <c r="AN5" s="643">
        <f>IF(Deler=0,0,(SUMIFS(Hulptabel!$G$3:$G$152,Hulptabel!$B$3:$B$152,1,Hulptabel!$D$3:$D$152,Vlootplan!AN$4)/Deler)-Q5)</f>
        <v>0</v>
      </c>
      <c r="AO5" s="640">
        <f>IF(Deler=0,0,(SUMIFS(Hulptabel!$G$3:$G$152,Hulptabel!$B$3:$B$152,1,Hulptabel!$D$3:$D$152,Vlootplan!AO$4)/Deler)-R5)</f>
        <v>0</v>
      </c>
      <c r="AP5" s="643">
        <f>IF(Deler=0,0,(SUMIFS(Hulptabel!$G$3:$G$152,Hulptabel!$B$3:$B$152,1,Hulptabel!$D$3:$D$152,Vlootplan!AP$4)/Deler)-S5)</f>
        <v>0</v>
      </c>
      <c r="AQ5" s="646">
        <f>IF(Deler=0,0,(SUMIFS(Hulptabel!$G$3:$G$152,Hulptabel!$B$3:$B$152,1,Hulptabel!$D$3:$D$152,Vlootplan!AQ$4)/Deler)-T5)</f>
        <v>0</v>
      </c>
      <c r="AR5" s="628">
        <f>IF(Deler=0,0,(SUMIFS(Hulptabel!$G$3:$G$152,Hulptabel!$B$3:$B$152,1,Hulptabel!$D$3:$D$152,Vlootplan!AR$4)/Deler)-U5)</f>
        <v>0</v>
      </c>
      <c r="AS5" s="631">
        <f>IF(Deler=0,0,(SUMIFS(Hulptabel!$G$3:$G$152,Hulptabel!$B$3:$B$152,1,Hulptabel!$D$3:$D$152,Vlootplan!AS$4)/Deler)-V5)</f>
        <v>0</v>
      </c>
      <c r="AU5" s="228" t="s">
        <v>353</v>
      </c>
      <c r="AV5" s="230" t="s">
        <v>354</v>
      </c>
      <c r="AW5" s="231" t="s">
        <v>355</v>
      </c>
      <c r="AX5" s="237">
        <f>IF(OR(D5=0,$AW$29=0),0,(BU5/D5)/$AW$29)</f>
        <v>0</v>
      </c>
      <c r="AY5" s="238">
        <f t="shared" ref="AY5:BN9" si="37">IF(OR(E5=0,$AW$29=0),0,(BV5/E5)/$AW$29)</f>
        <v>0</v>
      </c>
      <c r="AZ5" s="238">
        <f t="shared" si="37"/>
        <v>0</v>
      </c>
      <c r="BA5" s="239">
        <f t="shared" si="37"/>
        <v>0</v>
      </c>
      <c r="BB5" s="237">
        <f t="shared" si="37"/>
        <v>0</v>
      </c>
      <c r="BC5" s="238">
        <f t="shared" si="37"/>
        <v>0</v>
      </c>
      <c r="BD5" s="238">
        <f t="shared" si="37"/>
        <v>0</v>
      </c>
      <c r="BE5" s="238">
        <f t="shared" si="37"/>
        <v>0</v>
      </c>
      <c r="BF5" s="240">
        <f t="shared" si="37"/>
        <v>0</v>
      </c>
      <c r="BG5" s="613">
        <f t="shared" si="37"/>
        <v>0</v>
      </c>
      <c r="BH5" s="634">
        <f t="shared" si="37"/>
        <v>0</v>
      </c>
      <c r="BI5" s="634">
        <f t="shared" si="37"/>
        <v>0</v>
      </c>
      <c r="BJ5" s="616">
        <f t="shared" si="37"/>
        <v>0</v>
      </c>
      <c r="BK5" s="613">
        <f t="shared" si="37"/>
        <v>0</v>
      </c>
      <c r="BL5" s="616">
        <f t="shared" si="37"/>
        <v>0</v>
      </c>
      <c r="BM5" s="613">
        <f t="shared" si="37"/>
        <v>0</v>
      </c>
      <c r="BN5" s="619">
        <f t="shared" si="37"/>
        <v>0</v>
      </c>
      <c r="BO5" s="622">
        <f t="shared" ref="BO5:BP9" si="38">IF(OR(U5=0,$AW$29=0),0,(CL5/U5)/$AW$29)</f>
        <v>0</v>
      </c>
      <c r="BP5" s="625">
        <f t="shared" si="38"/>
        <v>0</v>
      </c>
      <c r="BQ5" s="236"/>
      <c r="BR5" s="228" t="s">
        <v>353</v>
      </c>
      <c r="BS5" s="230" t="s">
        <v>354</v>
      </c>
      <c r="BT5" s="231" t="s">
        <v>355</v>
      </c>
      <c r="BU5" s="232">
        <f>SUMIFS(Hulptabel!$V$3:$V$152,Hulptabel!$B$3:$B$152,Vlootplan!$AU5,Hulptabel!$D$3:$D$152,Vlootplan!AX$4)</f>
        <v>0</v>
      </c>
      <c r="BV5" s="233">
        <f>SUMIFS(Hulptabel!$V$3:$V$152,Hulptabel!$B$3:$B$152,Vlootplan!$AU5,Hulptabel!$D$3:$D$152,Vlootplan!AY$4)</f>
        <v>0</v>
      </c>
      <c r="BW5" s="233">
        <f>SUMIFS(Hulptabel!$V$3:$V$152,Hulptabel!$B$3:$B$152,Vlootplan!$AU5,Hulptabel!$D$3:$D$152,Vlootplan!AZ$4)</f>
        <v>0</v>
      </c>
      <c r="BX5" s="234">
        <f>SUMIFS(Hulptabel!$V$3:$V$152,Hulptabel!$B$3:$B$152,Vlootplan!$AU5,Hulptabel!$D$3:$D$152,Vlootplan!BA$4)</f>
        <v>0</v>
      </c>
      <c r="BY5" s="232">
        <f>SUMIFS(Hulptabel!$V$3:$V$152,Hulptabel!$B$3:$B$152,Vlootplan!$AU5,Hulptabel!$D$3:$D$152,Vlootplan!BB$4)</f>
        <v>0</v>
      </c>
      <c r="BZ5" s="233">
        <f>SUMIFS(Hulptabel!$V$3:$V$152,Hulptabel!$B$3:$B$152,Vlootplan!$AU5,Hulptabel!$D$3:$D$152,Vlootplan!BC$4)</f>
        <v>0</v>
      </c>
      <c r="CA5" s="233">
        <f>SUMIFS(Hulptabel!$V$3:$V$152,Hulptabel!$B$3:$B$152,Vlootplan!$AU5,Hulptabel!$D$3:$D$152,Vlootplan!BD$4)</f>
        <v>0</v>
      </c>
      <c r="CB5" s="233">
        <f>SUMIFS(Hulptabel!$V$3:$V$152,Hulptabel!$B$3:$B$152,Vlootplan!$AU5,Hulptabel!$D$3:$D$152,Vlootplan!BE$4)</f>
        <v>0</v>
      </c>
      <c r="CC5" s="235">
        <f>SUMIFS(Hulptabel!$V$3:$V$152,Hulptabel!$B$3:$B$152,Vlootplan!$AU5,Hulptabel!$D$3:$D$152,Vlootplan!BF$4)</f>
        <v>0</v>
      </c>
      <c r="CD5" s="595">
        <f>SUMIFS(Hulptabel!$V$3:$V$152,Hulptabel!$B$3:$B$152,1,Hulptabel!$D$3:$D$152,Vlootplan!BG$4)</f>
        <v>0</v>
      </c>
      <c r="CE5" s="607">
        <f>SUMIFS(Hulptabel!$V$3:$V$152,Hulptabel!$B$3:$B$152,1,Hulptabel!$D$3:$D$152,Vlootplan!BH$4)</f>
        <v>0</v>
      </c>
      <c r="CF5" s="607">
        <f>SUMIFS(Hulptabel!$V$3:$V$152,Hulptabel!$B$3:$B$152,1,Hulptabel!$D$3:$D$152,Vlootplan!BI$4)</f>
        <v>0</v>
      </c>
      <c r="CG5" s="610">
        <f>SUMIFS(Hulptabel!$V$3:$V$152,Hulptabel!$B$3:$B$152,1,Hulptabel!$D$3:$D$152,Vlootplan!BJ$4)</f>
        <v>0</v>
      </c>
      <c r="CH5" s="595">
        <f>SUMIFS(Hulptabel!$V$3:$V$152,Hulptabel!$B$3:$B$152,1,Hulptabel!$D$3:$D$152,Vlootplan!BK$4)</f>
        <v>0</v>
      </c>
      <c r="CI5" s="610">
        <f>SUMIFS(Hulptabel!$V$3:$V$152,Hulptabel!$B$3:$B$152,1,Hulptabel!$D$3:$D$152,Vlootplan!BL$4)</f>
        <v>0</v>
      </c>
      <c r="CJ5" s="595">
        <f>SUMIFS(Hulptabel!$V$3:$V$152,Hulptabel!$B$3:$B$152,1,Hulptabel!$D$3:$D$152,Vlootplan!BM$4)</f>
        <v>0</v>
      </c>
      <c r="CK5" s="598">
        <f>SUMIFS(Hulptabel!$V$3:$V$152,Hulptabel!$B$3:$B$152,1,Hulptabel!$D$3:$D$152,Vlootplan!BN$4)</f>
        <v>0</v>
      </c>
      <c r="CL5" s="601">
        <f>SUMIFS(Hulptabel!$V$3:$V$152,Hulptabel!$B$3:$B$152,1,Hulptabel!$D$3:$D$152,Vlootplan!BO$4)</f>
        <v>0</v>
      </c>
      <c r="CM5" s="604">
        <f>SUMIFS(Hulptabel!$V$3:$V$152,Hulptabel!$B$3:$B$152,1,Hulptabel!$D$3:$D$152,Vlootplan!BP$4)</f>
        <v>0</v>
      </c>
    </row>
    <row r="6" spans="1:91" x14ac:dyDescent="0.25">
      <c r="A6" s="228" t="s">
        <v>226</v>
      </c>
      <c r="B6" s="230" t="s">
        <v>356</v>
      </c>
      <c r="C6" s="241" t="s">
        <v>357</v>
      </c>
      <c r="D6" s="242">
        <f>COUNTIFS(Hulptabel!$B$3:$B$152,Vlootplan!$A6,Hulptabel!$D$3:$D$152,Vlootplan!D$4)</f>
        <v>1</v>
      </c>
      <c r="E6" s="243">
        <f>COUNTIFS(Hulptabel!$B$3:$B$152,Vlootplan!$A6,Hulptabel!$D$3:$D$152,Vlootplan!E$4)</f>
        <v>0</v>
      </c>
      <c r="F6" s="243">
        <f>COUNTIFS(Hulptabel!$B$3:$B$152,Vlootplan!$A6,Hulptabel!$D$3:$D$152,Vlootplan!F$4)</f>
        <v>1</v>
      </c>
      <c r="G6" s="244">
        <f>COUNTIFS(Hulptabel!$B$3:$B$152,Vlootplan!$A6,Hulptabel!$D$3:$D$152,Vlootplan!G$4)</f>
        <v>0</v>
      </c>
      <c r="H6" s="242">
        <f>COUNTIFS(Hulptabel!$B$3:$B$152,Vlootplan!$A6,Hulptabel!$D$3:$D$152,Vlootplan!H$4)</f>
        <v>0</v>
      </c>
      <c r="I6" s="243">
        <f>COUNTIFS(Hulptabel!$B$3:$B$152,Vlootplan!$A6,Hulptabel!$D$3:$D$152,Vlootplan!I$4)</f>
        <v>0</v>
      </c>
      <c r="J6" s="243">
        <f>COUNTIFS(Hulptabel!$B$3:$B$152,Vlootplan!$A6,Hulptabel!$D$3:$D$152,Vlootplan!J$4)</f>
        <v>0</v>
      </c>
      <c r="K6" s="243">
        <f>COUNTIFS(Hulptabel!$B$3:$B$152,Vlootplan!$A6,Hulptabel!$D$3:$D$152,Vlootplan!K$4)</f>
        <v>0</v>
      </c>
      <c r="L6" s="245">
        <f>COUNTIFS(Hulptabel!$B$3:$B$152,Vlootplan!$A6,Hulptabel!$D$3:$D$152,Vlootplan!L$4)</f>
        <v>0</v>
      </c>
      <c r="M6" s="596"/>
      <c r="N6" s="608"/>
      <c r="O6" s="608"/>
      <c r="P6" s="611"/>
      <c r="Q6" s="596"/>
      <c r="R6" s="611"/>
      <c r="S6" s="596"/>
      <c r="T6" s="599"/>
      <c r="U6" s="602"/>
      <c r="V6" s="605"/>
      <c r="W6" s="236"/>
      <c r="X6" s="228" t="s">
        <v>226</v>
      </c>
      <c r="Y6" s="230" t="s">
        <v>356</v>
      </c>
      <c r="Z6" s="241" t="s">
        <v>357</v>
      </c>
      <c r="AA6" s="359">
        <f>IF(Deler=0,0,(SUMIFS(Hulptabel!$G$3:$G$152,Hulptabel!$B$3:$B$152,Vlootplan!$X6,Hulptabel!$D$3:$D$152,Vlootplan!AA$4)/Deler)-D6)</f>
        <v>-0.35458167330677293</v>
      </c>
      <c r="AB6" s="360">
        <f>IF(Deler=0,0,(SUMIFS(Hulptabel!$G$3:$G$152,Hulptabel!$B$3:$B$152,Vlootplan!$X6,Hulptabel!$D$3:$D$152,Vlootplan!AB$4)/Deler)-E6)</f>
        <v>0</v>
      </c>
      <c r="AC6" s="360">
        <f>IF(Deler=0,0,(SUMIFS(Hulptabel!$G$3:$G$152,Hulptabel!$B$3:$B$152,Vlootplan!$X6,Hulptabel!$D$3:$D$152,Vlootplan!AC$4)/Deler)-F6)</f>
        <v>-0.50996015936254979</v>
      </c>
      <c r="AD6" s="361">
        <f>IF(Deler=0,0,(SUMIFS(Hulptabel!$G$3:$G$152,Hulptabel!$B$3:$B$152,Vlootplan!$X6,Hulptabel!$D$3:$D$152,Vlootplan!AD$4)/Deler)-G6)</f>
        <v>0</v>
      </c>
      <c r="AE6" s="359">
        <f>IF(Deler=0,0,(SUMIFS(Hulptabel!$G$3:$G$152,Hulptabel!$B$3:$B$152,Vlootplan!$X6,Hulptabel!$D$3:$D$152,Vlootplan!AE$4)/Deler)-H6)</f>
        <v>0</v>
      </c>
      <c r="AF6" s="360">
        <f>IF(Deler=0,0,(SUMIFS(Hulptabel!$G$3:$G$152,Hulptabel!$B$3:$B$152,Vlootplan!$X6,Hulptabel!$D$3:$D$152,Vlootplan!AF$4)/Deler)-I6)</f>
        <v>0</v>
      </c>
      <c r="AG6" s="360">
        <f>IF(Deler=0,0,(SUMIFS(Hulptabel!$G$3:$G$152,Hulptabel!$B$3:$B$152,Vlootplan!$X6,Hulptabel!$D$3:$D$152,Vlootplan!AG$4)/Deler)-J6)</f>
        <v>0</v>
      </c>
      <c r="AH6" s="360">
        <f>IF(Deler=0,0,(SUMIFS(Hulptabel!$G$3:$G$152,Hulptabel!$B$3:$B$152,Vlootplan!$X6,Hulptabel!$D$3:$D$152,Vlootplan!AH$4)/Deler)-K6)</f>
        <v>0</v>
      </c>
      <c r="AI6" s="362">
        <f>IF(Deler=0,0,(SUMIFS(Hulptabel!$G$3:$G$152,Hulptabel!$B$3:$B$152,Vlootplan!$X6,Hulptabel!$D$3:$D$152,Vlootplan!AI$4)/Deler)-L6)</f>
        <v>0</v>
      </c>
      <c r="AJ6" s="644">
        <v>0</v>
      </c>
      <c r="AK6" s="638">
        <v>0</v>
      </c>
      <c r="AL6" s="638">
        <v>0</v>
      </c>
      <c r="AM6" s="641">
        <v>0</v>
      </c>
      <c r="AN6" s="644">
        <v>0</v>
      </c>
      <c r="AO6" s="641">
        <v>0</v>
      </c>
      <c r="AP6" s="644">
        <v>0</v>
      </c>
      <c r="AQ6" s="647">
        <v>0</v>
      </c>
      <c r="AR6" s="629">
        <v>0</v>
      </c>
      <c r="AS6" s="632">
        <v>0</v>
      </c>
      <c r="AU6" s="228" t="s">
        <v>226</v>
      </c>
      <c r="AV6" s="230" t="s">
        <v>356</v>
      </c>
      <c r="AW6" s="241" t="s">
        <v>357</v>
      </c>
      <c r="AX6" s="246">
        <f t="shared" ref="AX6:AX9" si="39">IF(OR(D6=0,$AW$29=0),0,(BU6/D6)/$AW$29)</f>
        <v>0.28185053380782915</v>
      </c>
      <c r="AY6" s="247">
        <f t="shared" si="37"/>
        <v>0</v>
      </c>
      <c r="AZ6" s="247">
        <f t="shared" si="37"/>
        <v>0.85599051008303673</v>
      </c>
      <c r="BA6" s="248">
        <f t="shared" si="37"/>
        <v>0</v>
      </c>
      <c r="BB6" s="246">
        <f t="shared" si="37"/>
        <v>0</v>
      </c>
      <c r="BC6" s="247">
        <f t="shared" si="37"/>
        <v>0</v>
      </c>
      <c r="BD6" s="247">
        <f t="shared" si="37"/>
        <v>0</v>
      </c>
      <c r="BE6" s="247">
        <f t="shared" si="37"/>
        <v>0</v>
      </c>
      <c r="BF6" s="249">
        <f t="shared" si="37"/>
        <v>0</v>
      </c>
      <c r="BG6" s="614">
        <f t="shared" si="37"/>
        <v>0</v>
      </c>
      <c r="BH6" s="635">
        <f t="shared" si="37"/>
        <v>0</v>
      </c>
      <c r="BI6" s="635">
        <f t="shared" si="37"/>
        <v>0</v>
      </c>
      <c r="BJ6" s="617">
        <f t="shared" si="37"/>
        <v>0</v>
      </c>
      <c r="BK6" s="614">
        <f t="shared" si="37"/>
        <v>0</v>
      </c>
      <c r="BL6" s="617">
        <f t="shared" si="37"/>
        <v>0</v>
      </c>
      <c r="BM6" s="614">
        <f t="shared" si="37"/>
        <v>0</v>
      </c>
      <c r="BN6" s="620">
        <f t="shared" si="37"/>
        <v>0</v>
      </c>
      <c r="BO6" s="623">
        <f t="shared" si="38"/>
        <v>0</v>
      </c>
      <c r="BP6" s="626">
        <f t="shared" si="38"/>
        <v>0</v>
      </c>
      <c r="BQ6" s="236"/>
      <c r="BR6" s="228" t="s">
        <v>226</v>
      </c>
      <c r="BS6" s="230" t="s">
        <v>356</v>
      </c>
      <c r="BT6" s="241" t="s">
        <v>357</v>
      </c>
      <c r="BU6" s="242">
        <f>SUMIFS(Hulptabel!$V$3:$V$152,Hulptabel!$B$3:$B$152,Vlootplan!$AU6,Hulptabel!$D$3:$D$152,Vlootplan!AX$4)</f>
        <v>54</v>
      </c>
      <c r="BV6" s="243">
        <f>SUMIFS(Hulptabel!$V$3:$V$152,Hulptabel!$B$3:$B$152,Vlootplan!$AU6,Hulptabel!$D$3:$D$152,Vlootplan!AY$4)</f>
        <v>0</v>
      </c>
      <c r="BW6" s="243">
        <f>SUMIFS(Hulptabel!$V$3:$V$152,Hulptabel!$B$3:$B$152,Vlootplan!$AU6,Hulptabel!$D$3:$D$152,Vlootplan!AZ$4)</f>
        <v>164</v>
      </c>
      <c r="BX6" s="244">
        <f>SUMIFS(Hulptabel!$V$3:$V$152,Hulptabel!$B$3:$B$152,Vlootplan!$AU6,Hulptabel!$D$3:$D$152,Vlootplan!BA$4)</f>
        <v>0</v>
      </c>
      <c r="BY6" s="242">
        <f>SUMIFS(Hulptabel!$V$3:$V$152,Hulptabel!$B$3:$B$152,Vlootplan!$AU6,Hulptabel!$D$3:$D$152,Vlootplan!BB$4)</f>
        <v>0</v>
      </c>
      <c r="BZ6" s="243">
        <f>SUMIFS(Hulptabel!$V$3:$V$152,Hulptabel!$B$3:$B$152,Vlootplan!$AU6,Hulptabel!$D$3:$D$152,Vlootplan!BC$4)</f>
        <v>0</v>
      </c>
      <c r="CA6" s="243">
        <f>SUMIFS(Hulptabel!$V$3:$V$152,Hulptabel!$B$3:$B$152,Vlootplan!$AU6,Hulptabel!$D$3:$D$152,Vlootplan!BD$4)</f>
        <v>0</v>
      </c>
      <c r="CB6" s="243">
        <f>SUMIFS(Hulptabel!$V$3:$V$152,Hulptabel!$B$3:$B$152,Vlootplan!$AU6,Hulptabel!$D$3:$D$152,Vlootplan!BE$4)</f>
        <v>0</v>
      </c>
      <c r="CC6" s="245">
        <f>SUMIFS(Hulptabel!$V$3:$V$152,Hulptabel!$B$3:$B$152,Vlootplan!$AU6,Hulptabel!$D$3:$D$152,Vlootplan!BF$4)</f>
        <v>0</v>
      </c>
      <c r="CD6" s="596"/>
      <c r="CE6" s="608"/>
      <c r="CF6" s="608"/>
      <c r="CG6" s="611"/>
      <c r="CH6" s="596"/>
      <c r="CI6" s="611"/>
      <c r="CJ6" s="596"/>
      <c r="CK6" s="599"/>
      <c r="CL6" s="602"/>
      <c r="CM6" s="605"/>
    </row>
    <row r="7" spans="1:91" x14ac:dyDescent="0.25">
      <c r="A7" s="228" t="s">
        <v>233</v>
      </c>
      <c r="B7" t="s">
        <v>358</v>
      </c>
      <c r="C7" s="241" t="s">
        <v>359</v>
      </c>
      <c r="D7" s="242">
        <f>COUNTIFS(Hulptabel!$B$3:$B$152,Vlootplan!$A7,Hulptabel!$D$3:$D$152,Vlootplan!D$4)</f>
        <v>2</v>
      </c>
      <c r="E7" s="243">
        <f>COUNTIFS(Hulptabel!$B$3:$B$152,Vlootplan!$A7,Hulptabel!$D$3:$D$152,Vlootplan!E$4)</f>
        <v>1</v>
      </c>
      <c r="F7" s="243">
        <f>COUNTIFS(Hulptabel!$B$3:$B$152,Vlootplan!$A7,Hulptabel!$D$3:$D$152,Vlootplan!F$4)</f>
        <v>1</v>
      </c>
      <c r="G7" s="244">
        <f>COUNTIFS(Hulptabel!$B$3:$B$152,Vlootplan!$A7,Hulptabel!$D$3:$D$152,Vlootplan!G$4)</f>
        <v>0</v>
      </c>
      <c r="H7" s="242">
        <f>COUNTIFS(Hulptabel!$B$3:$B$152,Vlootplan!$A7,Hulptabel!$D$3:$D$152,Vlootplan!H$4)</f>
        <v>0</v>
      </c>
      <c r="I7" s="243">
        <f>COUNTIFS(Hulptabel!$B$3:$B$152,Vlootplan!$A7,Hulptabel!$D$3:$D$152,Vlootplan!I$4)</f>
        <v>0</v>
      </c>
      <c r="J7" s="243">
        <f>COUNTIFS(Hulptabel!$B$3:$B$152,Vlootplan!$A7,Hulptabel!$D$3:$D$152,Vlootplan!J$4)</f>
        <v>0</v>
      </c>
      <c r="K7" s="243">
        <f>COUNTIFS(Hulptabel!$B$3:$B$152,Vlootplan!$A7,Hulptabel!$D$3:$D$152,Vlootplan!K$4)</f>
        <v>0</v>
      </c>
      <c r="L7" s="245">
        <f>COUNTIFS(Hulptabel!$B$3:$B$152,Vlootplan!$A7,Hulptabel!$D$3:$D$152,Vlootplan!L$4)</f>
        <v>0</v>
      </c>
      <c r="M7" s="596"/>
      <c r="N7" s="608"/>
      <c r="O7" s="608"/>
      <c r="P7" s="611"/>
      <c r="Q7" s="596"/>
      <c r="R7" s="611"/>
      <c r="S7" s="596"/>
      <c r="T7" s="599"/>
      <c r="U7" s="602"/>
      <c r="V7" s="605"/>
      <c r="W7" s="236"/>
      <c r="X7" s="228" t="s">
        <v>233</v>
      </c>
      <c r="Y7" t="s">
        <v>358</v>
      </c>
      <c r="Z7" s="241" t="s">
        <v>359</v>
      </c>
      <c r="AA7" s="359">
        <f>IF(Deler=0,0,(SUMIFS(Hulptabel!$G$3:$G$152,Hulptabel!$B$3:$B$152,Vlootplan!$X7,Hulptabel!$D$3:$D$152,Vlootplan!AA$4)/Deler)-D7)</f>
        <v>-0.79282868525896411</v>
      </c>
      <c r="AB7" s="360">
        <f>IF(Deler=0,0,(SUMIFS(Hulptabel!$G$3:$G$152,Hulptabel!$B$3:$B$152,Vlootplan!$X7,Hulptabel!$D$3:$D$152,Vlootplan!AB$4)/Deler)-E7)</f>
        <v>-0.67729083665338652</v>
      </c>
      <c r="AC7" s="360">
        <f>IF(Deler=0,0,(SUMIFS(Hulptabel!$G$3:$G$152,Hulptabel!$B$3:$B$152,Vlootplan!$X7,Hulptabel!$D$3:$D$152,Vlootplan!AC$4)/Deler)-F7)</f>
        <v>-0.31872509960159368</v>
      </c>
      <c r="AD7" s="361">
        <f>IF(Deler=0,0,(SUMIFS(Hulptabel!$G$3:$G$152,Hulptabel!$B$3:$B$152,Vlootplan!$X7,Hulptabel!$D$3:$D$152,Vlootplan!AD$4)/Deler)-G7)</f>
        <v>0</v>
      </c>
      <c r="AE7" s="359">
        <f>IF(Deler=0,0,(SUMIFS(Hulptabel!$G$3:$G$152,Hulptabel!$B$3:$B$152,Vlootplan!$X7,Hulptabel!$D$3:$D$152,Vlootplan!AE$4)/Deler)-H7)</f>
        <v>0</v>
      </c>
      <c r="AF7" s="360">
        <f>IF(Deler=0,0,(SUMIFS(Hulptabel!$G$3:$G$152,Hulptabel!$B$3:$B$152,Vlootplan!$X7,Hulptabel!$D$3:$D$152,Vlootplan!AF$4)/Deler)-I7)</f>
        <v>0</v>
      </c>
      <c r="AG7" s="360">
        <f>IF(Deler=0,0,(SUMIFS(Hulptabel!$G$3:$G$152,Hulptabel!$B$3:$B$152,Vlootplan!$X7,Hulptabel!$D$3:$D$152,Vlootplan!AG$4)/Deler)-J7)</f>
        <v>0</v>
      </c>
      <c r="AH7" s="360">
        <f>IF(Deler=0,0,(SUMIFS(Hulptabel!$G$3:$G$152,Hulptabel!$B$3:$B$152,Vlootplan!$X7,Hulptabel!$D$3:$D$152,Vlootplan!AH$4)/Deler)-K7)</f>
        <v>0</v>
      </c>
      <c r="AI7" s="362">
        <f>IF(Deler=0,0,(SUMIFS(Hulptabel!$G$3:$G$152,Hulptabel!$B$3:$B$152,Vlootplan!$X7,Hulptabel!$D$3:$D$152,Vlootplan!AI$4)/Deler)-L7)</f>
        <v>0</v>
      </c>
      <c r="AJ7" s="644">
        <v>0</v>
      </c>
      <c r="AK7" s="638">
        <v>0</v>
      </c>
      <c r="AL7" s="638">
        <v>0</v>
      </c>
      <c r="AM7" s="641">
        <v>0</v>
      </c>
      <c r="AN7" s="644">
        <v>0</v>
      </c>
      <c r="AO7" s="641">
        <v>0</v>
      </c>
      <c r="AP7" s="644">
        <v>0</v>
      </c>
      <c r="AQ7" s="647">
        <v>0</v>
      </c>
      <c r="AR7" s="629">
        <v>0</v>
      </c>
      <c r="AS7" s="632">
        <v>0</v>
      </c>
      <c r="AU7" s="228" t="s">
        <v>233</v>
      </c>
      <c r="AV7" t="s">
        <v>358</v>
      </c>
      <c r="AW7" s="241" t="s">
        <v>359</v>
      </c>
      <c r="AX7" s="246">
        <f t="shared" si="39"/>
        <v>0.26358244365361805</v>
      </c>
      <c r="AY7" s="247">
        <f t="shared" si="37"/>
        <v>0.28185053380782915</v>
      </c>
      <c r="AZ7" s="247">
        <f t="shared" si="37"/>
        <v>1.1900355871886121</v>
      </c>
      <c r="BA7" s="248">
        <f t="shared" si="37"/>
        <v>0</v>
      </c>
      <c r="BB7" s="246">
        <f t="shared" si="37"/>
        <v>0</v>
      </c>
      <c r="BC7" s="247">
        <f t="shared" si="37"/>
        <v>0</v>
      </c>
      <c r="BD7" s="247">
        <f t="shared" si="37"/>
        <v>0</v>
      </c>
      <c r="BE7" s="247">
        <f t="shared" si="37"/>
        <v>0</v>
      </c>
      <c r="BF7" s="249">
        <f t="shared" si="37"/>
        <v>0</v>
      </c>
      <c r="BG7" s="614">
        <f t="shared" si="37"/>
        <v>0</v>
      </c>
      <c r="BH7" s="635">
        <f t="shared" si="37"/>
        <v>0</v>
      </c>
      <c r="BI7" s="635">
        <f t="shared" si="37"/>
        <v>0</v>
      </c>
      <c r="BJ7" s="617">
        <f t="shared" si="37"/>
        <v>0</v>
      </c>
      <c r="BK7" s="614">
        <f t="shared" si="37"/>
        <v>0</v>
      </c>
      <c r="BL7" s="617">
        <f t="shared" si="37"/>
        <v>0</v>
      </c>
      <c r="BM7" s="614">
        <f t="shared" si="37"/>
        <v>0</v>
      </c>
      <c r="BN7" s="620">
        <f t="shared" si="37"/>
        <v>0</v>
      </c>
      <c r="BO7" s="623">
        <f t="shared" si="38"/>
        <v>0</v>
      </c>
      <c r="BP7" s="626">
        <f t="shared" si="38"/>
        <v>0</v>
      </c>
      <c r="BQ7" s="236"/>
      <c r="BR7" s="228" t="s">
        <v>233</v>
      </c>
      <c r="BS7" t="s">
        <v>358</v>
      </c>
      <c r="BT7" s="241" t="s">
        <v>359</v>
      </c>
      <c r="BU7" s="242">
        <f>SUMIFS(Hulptabel!$V$3:$V$152,Hulptabel!$B$3:$B$152,Vlootplan!$AU7,Hulptabel!$D$3:$D$152,Vlootplan!AX$4)</f>
        <v>101</v>
      </c>
      <c r="BV7" s="243">
        <f>SUMIFS(Hulptabel!$V$3:$V$152,Hulptabel!$B$3:$B$152,Vlootplan!$AU7,Hulptabel!$D$3:$D$152,Vlootplan!AY$4)</f>
        <v>54</v>
      </c>
      <c r="BW7" s="243">
        <f>SUMIFS(Hulptabel!$V$3:$V$152,Hulptabel!$B$3:$B$152,Vlootplan!$AU7,Hulptabel!$D$3:$D$152,Vlootplan!AZ$4)</f>
        <v>228</v>
      </c>
      <c r="BX7" s="244">
        <f>SUMIFS(Hulptabel!$V$3:$V$152,Hulptabel!$B$3:$B$152,Vlootplan!$AU7,Hulptabel!$D$3:$D$152,Vlootplan!BA$4)</f>
        <v>0</v>
      </c>
      <c r="BY7" s="242">
        <f>SUMIFS(Hulptabel!$V$3:$V$152,Hulptabel!$B$3:$B$152,Vlootplan!$AU7,Hulptabel!$D$3:$D$152,Vlootplan!BB$4)</f>
        <v>0</v>
      </c>
      <c r="BZ7" s="243">
        <f>SUMIFS(Hulptabel!$V$3:$V$152,Hulptabel!$B$3:$B$152,Vlootplan!$AU7,Hulptabel!$D$3:$D$152,Vlootplan!BC$4)</f>
        <v>0</v>
      </c>
      <c r="CA7" s="243">
        <f>SUMIFS(Hulptabel!$V$3:$V$152,Hulptabel!$B$3:$B$152,Vlootplan!$AU7,Hulptabel!$D$3:$D$152,Vlootplan!BD$4)</f>
        <v>0</v>
      </c>
      <c r="CB7" s="243">
        <f>SUMIFS(Hulptabel!$V$3:$V$152,Hulptabel!$B$3:$B$152,Vlootplan!$AU7,Hulptabel!$D$3:$D$152,Vlootplan!BE$4)</f>
        <v>0</v>
      </c>
      <c r="CC7" s="245">
        <f>SUMIFS(Hulptabel!$V$3:$V$152,Hulptabel!$B$3:$B$152,Vlootplan!$AU7,Hulptabel!$D$3:$D$152,Vlootplan!BF$4)</f>
        <v>0</v>
      </c>
      <c r="CD7" s="596"/>
      <c r="CE7" s="608"/>
      <c r="CF7" s="608"/>
      <c r="CG7" s="611"/>
      <c r="CH7" s="596"/>
      <c r="CI7" s="611"/>
      <c r="CJ7" s="596"/>
      <c r="CK7" s="599"/>
      <c r="CL7" s="602"/>
      <c r="CM7" s="605"/>
    </row>
    <row r="8" spans="1:91" x14ac:dyDescent="0.25">
      <c r="A8" s="228" t="s">
        <v>217</v>
      </c>
      <c r="B8" t="s">
        <v>360</v>
      </c>
      <c r="C8" s="241" t="s">
        <v>361</v>
      </c>
      <c r="D8" s="250">
        <f>COUNTIFS(Hulptabel!$B$3:$B$152,Vlootplan!$A8,Hulptabel!$D$3:$D$152,Vlootplan!D$4)</f>
        <v>0</v>
      </c>
      <c r="E8" s="251">
        <f>COUNTIFS(Hulptabel!$B$3:$B$152,Vlootplan!$A8,Hulptabel!$D$3:$D$152,Vlootplan!E$4)</f>
        <v>1</v>
      </c>
      <c r="F8" s="251">
        <f>COUNTIFS(Hulptabel!$B$3:$B$152,Vlootplan!$A8,Hulptabel!$D$3:$D$152,Vlootplan!F$4)</f>
        <v>0</v>
      </c>
      <c r="G8" s="252">
        <f>COUNTIFS(Hulptabel!$B$3:$B$152,Vlootplan!$A8,Hulptabel!$D$3:$D$152,Vlootplan!G$4)</f>
        <v>0</v>
      </c>
      <c r="H8" s="250">
        <f>COUNTIFS(Hulptabel!$B$3:$B$152,Vlootplan!$A8,Hulptabel!$D$3:$D$152,Vlootplan!H$4)</f>
        <v>0</v>
      </c>
      <c r="I8" s="251">
        <f>COUNTIFS(Hulptabel!$B$3:$B$152,Vlootplan!$A8,Hulptabel!$D$3:$D$152,Vlootplan!I$4)</f>
        <v>0</v>
      </c>
      <c r="J8" s="251">
        <f>COUNTIFS(Hulptabel!$B$3:$B$152,Vlootplan!$A8,Hulptabel!$D$3:$D$152,Vlootplan!J$4)</f>
        <v>0</v>
      </c>
      <c r="K8" s="251">
        <f>COUNTIFS(Hulptabel!$B$3:$B$152,Vlootplan!$A8,Hulptabel!$D$3:$D$152,Vlootplan!K$4)</f>
        <v>0</v>
      </c>
      <c r="L8" s="253">
        <f>COUNTIFS(Hulptabel!$B$3:$B$152,Vlootplan!$A8,Hulptabel!$D$3:$D$152,Vlootplan!L$4)</f>
        <v>0</v>
      </c>
      <c r="M8" s="597"/>
      <c r="N8" s="609"/>
      <c r="O8" s="609"/>
      <c r="P8" s="612"/>
      <c r="Q8" s="597"/>
      <c r="R8" s="612"/>
      <c r="S8" s="597"/>
      <c r="T8" s="600"/>
      <c r="U8" s="603"/>
      <c r="V8" s="606"/>
      <c r="W8" s="236"/>
      <c r="X8" s="228" t="s">
        <v>217</v>
      </c>
      <c r="Y8" t="s">
        <v>360</v>
      </c>
      <c r="Z8" s="241" t="s">
        <v>361</v>
      </c>
      <c r="AA8" s="363">
        <f>IF(Deler=0,0,(SUMIFS(Hulptabel!$G$3:$G$152,Hulptabel!$B$3:$B$152,Vlootplan!$X8,Hulptabel!$D$3:$D$152,Vlootplan!AA$4)/Deler)-D8)</f>
        <v>0</v>
      </c>
      <c r="AB8" s="364">
        <f>IF(Deler=0,0,(SUMIFS(Hulptabel!$G$3:$G$152,Hulptabel!$B$3:$B$152,Vlootplan!$X8,Hulptabel!$D$3:$D$152,Vlootplan!AB$4)/Deler)-E8)</f>
        <v>-0.43824701195219129</v>
      </c>
      <c r="AC8" s="364">
        <f>IF(Deler=0,0,(SUMIFS(Hulptabel!$G$3:$G$152,Hulptabel!$B$3:$B$152,Vlootplan!$X8,Hulptabel!$D$3:$D$152,Vlootplan!AC$4)/Deler)-F8)</f>
        <v>0</v>
      </c>
      <c r="AD8" s="365">
        <f>IF(Deler=0,0,(SUMIFS(Hulptabel!$G$3:$G$152,Hulptabel!$B$3:$B$152,Vlootplan!$X8,Hulptabel!$D$3:$D$152,Vlootplan!AD$4)/Deler)-G8)</f>
        <v>0</v>
      </c>
      <c r="AE8" s="363">
        <f>IF(Deler=0,0,(SUMIFS(Hulptabel!$G$3:$G$152,Hulptabel!$B$3:$B$152,Vlootplan!$X8,Hulptabel!$D$3:$D$152,Vlootplan!AE$4)/Deler)-H8)</f>
        <v>0</v>
      </c>
      <c r="AF8" s="364">
        <f>IF(Deler=0,0,(SUMIFS(Hulptabel!$G$3:$G$152,Hulptabel!$B$3:$B$152,Vlootplan!$X8,Hulptabel!$D$3:$D$152,Vlootplan!AF$4)/Deler)-I8)</f>
        <v>0</v>
      </c>
      <c r="AG8" s="364">
        <f>IF(Deler=0,0,(SUMIFS(Hulptabel!$G$3:$G$152,Hulptabel!$B$3:$B$152,Vlootplan!$X8,Hulptabel!$D$3:$D$152,Vlootplan!AG$4)/Deler)-J8)</f>
        <v>0</v>
      </c>
      <c r="AH8" s="364">
        <f>IF(Deler=0,0,(SUMIFS(Hulptabel!$G$3:$G$152,Hulptabel!$B$3:$B$152,Vlootplan!$X8,Hulptabel!$D$3:$D$152,Vlootplan!AH$4)/Deler)-K8)</f>
        <v>0</v>
      </c>
      <c r="AI8" s="366">
        <f>IF(Deler=0,0,(SUMIFS(Hulptabel!$G$3:$G$152,Hulptabel!$B$3:$B$152,Vlootplan!$X8,Hulptabel!$D$3:$D$152,Vlootplan!AI$4)/Deler)-L8)</f>
        <v>0</v>
      </c>
      <c r="AJ8" s="645">
        <v>0</v>
      </c>
      <c r="AK8" s="639">
        <v>0</v>
      </c>
      <c r="AL8" s="639">
        <v>0</v>
      </c>
      <c r="AM8" s="642">
        <v>0</v>
      </c>
      <c r="AN8" s="645">
        <v>0</v>
      </c>
      <c r="AO8" s="642">
        <v>0</v>
      </c>
      <c r="AP8" s="645">
        <v>0</v>
      </c>
      <c r="AQ8" s="648">
        <v>0</v>
      </c>
      <c r="AR8" s="630">
        <v>0</v>
      </c>
      <c r="AS8" s="633">
        <v>0</v>
      </c>
      <c r="AU8" s="228" t="s">
        <v>217</v>
      </c>
      <c r="AV8" t="s">
        <v>360</v>
      </c>
      <c r="AW8" s="241" t="s">
        <v>361</v>
      </c>
      <c r="AX8" s="254">
        <f t="shared" si="39"/>
        <v>0</v>
      </c>
      <c r="AY8" s="255">
        <f t="shared" si="37"/>
        <v>0.49062870699881378</v>
      </c>
      <c r="AZ8" s="255">
        <f t="shared" si="37"/>
        <v>0</v>
      </c>
      <c r="BA8" s="256">
        <f t="shared" si="37"/>
        <v>0</v>
      </c>
      <c r="BB8" s="254">
        <f t="shared" si="37"/>
        <v>0</v>
      </c>
      <c r="BC8" s="255">
        <f t="shared" si="37"/>
        <v>0</v>
      </c>
      <c r="BD8" s="255">
        <f t="shared" si="37"/>
        <v>0</v>
      </c>
      <c r="BE8" s="255">
        <f t="shared" si="37"/>
        <v>0</v>
      </c>
      <c r="BF8" s="257">
        <f t="shared" si="37"/>
        <v>0</v>
      </c>
      <c r="BG8" s="615">
        <f t="shared" si="37"/>
        <v>0</v>
      </c>
      <c r="BH8" s="636">
        <f t="shared" si="37"/>
        <v>0</v>
      </c>
      <c r="BI8" s="636">
        <f t="shared" si="37"/>
        <v>0</v>
      </c>
      <c r="BJ8" s="618">
        <f t="shared" si="37"/>
        <v>0</v>
      </c>
      <c r="BK8" s="615">
        <f t="shared" si="37"/>
        <v>0</v>
      </c>
      <c r="BL8" s="618">
        <f t="shared" si="37"/>
        <v>0</v>
      </c>
      <c r="BM8" s="615">
        <f t="shared" si="37"/>
        <v>0</v>
      </c>
      <c r="BN8" s="621">
        <f t="shared" si="37"/>
        <v>0</v>
      </c>
      <c r="BO8" s="624">
        <f t="shared" si="38"/>
        <v>0</v>
      </c>
      <c r="BP8" s="627">
        <f t="shared" si="38"/>
        <v>0</v>
      </c>
      <c r="BQ8" s="236"/>
      <c r="BR8" s="228" t="s">
        <v>217</v>
      </c>
      <c r="BS8" t="s">
        <v>360</v>
      </c>
      <c r="BT8" s="241" t="s">
        <v>361</v>
      </c>
      <c r="BU8" s="250">
        <f>SUMIFS(Hulptabel!$V$3:$V$152,Hulptabel!$B$3:$B$152,Vlootplan!$AU8,Hulptabel!$D$3:$D$152,Vlootplan!AX$4)</f>
        <v>0</v>
      </c>
      <c r="BV8" s="251">
        <f>SUMIFS(Hulptabel!$V$3:$V$152,Hulptabel!$B$3:$B$152,Vlootplan!$AU8,Hulptabel!$D$3:$D$152,Vlootplan!AY$4)</f>
        <v>94</v>
      </c>
      <c r="BW8" s="251">
        <f>SUMIFS(Hulptabel!$V$3:$V$152,Hulptabel!$B$3:$B$152,Vlootplan!$AU8,Hulptabel!$D$3:$D$152,Vlootplan!AZ$4)</f>
        <v>0</v>
      </c>
      <c r="BX8" s="252">
        <f>SUMIFS(Hulptabel!$V$3:$V$152,Hulptabel!$B$3:$B$152,Vlootplan!$AU8,Hulptabel!$D$3:$D$152,Vlootplan!BA$4)</f>
        <v>0</v>
      </c>
      <c r="BY8" s="250">
        <f>SUMIFS(Hulptabel!$V$3:$V$152,Hulptabel!$B$3:$B$152,Vlootplan!$AU8,Hulptabel!$D$3:$D$152,Vlootplan!BB$4)</f>
        <v>0</v>
      </c>
      <c r="BZ8" s="251">
        <f>SUMIFS(Hulptabel!$V$3:$V$152,Hulptabel!$B$3:$B$152,Vlootplan!$AU8,Hulptabel!$D$3:$D$152,Vlootplan!BC$4)</f>
        <v>0</v>
      </c>
      <c r="CA8" s="251">
        <f>SUMIFS(Hulptabel!$V$3:$V$152,Hulptabel!$B$3:$B$152,Vlootplan!$AU8,Hulptabel!$D$3:$D$152,Vlootplan!BD$4)</f>
        <v>0</v>
      </c>
      <c r="CB8" s="251">
        <f>SUMIFS(Hulptabel!$V$3:$V$152,Hulptabel!$B$3:$B$152,Vlootplan!$AU8,Hulptabel!$D$3:$D$152,Vlootplan!BE$4)</f>
        <v>0</v>
      </c>
      <c r="CC8" s="253">
        <f>SUMIFS(Hulptabel!$V$3:$V$152,Hulptabel!$B$3:$B$152,Vlootplan!$AU8,Hulptabel!$D$3:$D$152,Vlootplan!BF$4)</f>
        <v>0</v>
      </c>
      <c r="CD8" s="597"/>
      <c r="CE8" s="609"/>
      <c r="CF8" s="609"/>
      <c r="CG8" s="612"/>
      <c r="CH8" s="597"/>
      <c r="CI8" s="612"/>
      <c r="CJ8" s="597"/>
      <c r="CK8" s="600"/>
      <c r="CL8" s="603"/>
      <c r="CM8" s="606"/>
    </row>
    <row r="9" spans="1:91" s="258" customFormat="1" ht="24" customHeight="1" x14ac:dyDescent="0.25">
      <c r="B9" s="259"/>
      <c r="C9" s="260">
        <f>SUM(D9:V9)</f>
        <v>7</v>
      </c>
      <c r="D9" s="261">
        <f>SUM(D5:D8)</f>
        <v>3</v>
      </c>
      <c r="E9" s="261">
        <f t="shared" ref="E9:V9" si="40">SUM(E5:E8)</f>
        <v>2</v>
      </c>
      <c r="F9" s="261">
        <f t="shared" si="40"/>
        <v>2</v>
      </c>
      <c r="G9" s="261">
        <f t="shared" si="40"/>
        <v>0</v>
      </c>
      <c r="H9" s="261">
        <f t="shared" si="40"/>
        <v>0</v>
      </c>
      <c r="I9" s="261">
        <f t="shared" si="40"/>
        <v>0</v>
      </c>
      <c r="J9" s="261">
        <f t="shared" si="40"/>
        <v>0</v>
      </c>
      <c r="K9" s="261">
        <f t="shared" si="40"/>
        <v>0</v>
      </c>
      <c r="L9" s="261">
        <f t="shared" si="40"/>
        <v>0</v>
      </c>
      <c r="M9" s="261">
        <f t="shared" si="40"/>
        <v>0</v>
      </c>
      <c r="N9" s="261">
        <f t="shared" si="40"/>
        <v>0</v>
      </c>
      <c r="O9" s="261">
        <f t="shared" si="40"/>
        <v>0</v>
      </c>
      <c r="P9" s="261">
        <f t="shared" si="40"/>
        <v>0</v>
      </c>
      <c r="Q9" s="261">
        <f t="shared" si="40"/>
        <v>0</v>
      </c>
      <c r="R9" s="261">
        <f t="shared" si="40"/>
        <v>0</v>
      </c>
      <c r="S9" s="261">
        <f t="shared" si="40"/>
        <v>0</v>
      </c>
      <c r="T9" s="261">
        <f t="shared" si="40"/>
        <v>0</v>
      </c>
      <c r="U9" s="261">
        <f t="shared" si="40"/>
        <v>0</v>
      </c>
      <c r="V9" s="261">
        <f t="shared" si="40"/>
        <v>0</v>
      </c>
      <c r="Y9" s="259"/>
      <c r="Z9" s="262"/>
      <c r="AA9" s="367">
        <f t="shared" ref="AA9:AI9" si="41">SUM(AA5:AA8)</f>
        <v>-1.1474103585657369</v>
      </c>
      <c r="AB9" s="367">
        <f t="shared" si="41"/>
        <v>-1.1155378486055778</v>
      </c>
      <c r="AC9" s="367">
        <f t="shared" si="41"/>
        <v>-0.82868525896414347</v>
      </c>
      <c r="AD9" s="367">
        <f t="shared" si="41"/>
        <v>0</v>
      </c>
      <c r="AE9" s="367">
        <f t="shared" si="41"/>
        <v>0</v>
      </c>
      <c r="AF9" s="367">
        <f t="shared" si="41"/>
        <v>0</v>
      </c>
      <c r="AG9" s="367">
        <f t="shared" si="41"/>
        <v>0</v>
      </c>
      <c r="AH9" s="367">
        <f t="shared" si="41"/>
        <v>0</v>
      </c>
      <c r="AI9" s="367">
        <f t="shared" si="41"/>
        <v>0</v>
      </c>
      <c r="AJ9" s="367">
        <f>AJ5</f>
        <v>0</v>
      </c>
      <c r="AK9" s="367">
        <f>AK5</f>
        <v>0</v>
      </c>
      <c r="AL9" s="367">
        <f t="shared" ref="AL9:AS9" si="42">AL5</f>
        <v>0</v>
      </c>
      <c r="AM9" s="367">
        <f t="shared" si="42"/>
        <v>0</v>
      </c>
      <c r="AN9" s="367">
        <f t="shared" si="42"/>
        <v>0</v>
      </c>
      <c r="AO9" s="367">
        <f t="shared" si="42"/>
        <v>0</v>
      </c>
      <c r="AP9" s="367">
        <f t="shared" si="42"/>
        <v>0</v>
      </c>
      <c r="AQ9" s="367">
        <f t="shared" si="42"/>
        <v>0</v>
      </c>
      <c r="AR9" s="367">
        <f t="shared" si="42"/>
        <v>0</v>
      </c>
      <c r="AS9" s="367">
        <f t="shared" si="42"/>
        <v>0</v>
      </c>
      <c r="AV9" s="259"/>
      <c r="AW9" s="372">
        <f>IF(OR(C9=0,$AW$29=0),0,(BT9/C9)/$AW$29)</f>
        <v>0.51821725131333674</v>
      </c>
      <c r="AX9" s="372">
        <f t="shared" si="39"/>
        <v>0.26967180703835508</v>
      </c>
      <c r="AY9" s="372">
        <f t="shared" si="37"/>
        <v>0.38623962040332149</v>
      </c>
      <c r="AZ9" s="372">
        <f t="shared" si="37"/>
        <v>1.0230130486358244</v>
      </c>
      <c r="BA9" s="372">
        <f t="shared" si="37"/>
        <v>0</v>
      </c>
      <c r="BB9" s="372">
        <f t="shared" si="37"/>
        <v>0</v>
      </c>
      <c r="BC9" s="372">
        <f t="shared" si="37"/>
        <v>0</v>
      </c>
      <c r="BD9" s="372">
        <f t="shared" si="37"/>
        <v>0</v>
      </c>
      <c r="BE9" s="372">
        <f t="shared" si="37"/>
        <v>0</v>
      </c>
      <c r="BF9" s="372">
        <f t="shared" si="37"/>
        <v>0</v>
      </c>
      <c r="BG9" s="372">
        <f t="shared" si="37"/>
        <v>0</v>
      </c>
      <c r="BH9" s="372">
        <f t="shared" si="37"/>
        <v>0</v>
      </c>
      <c r="BI9" s="372">
        <f t="shared" si="37"/>
        <v>0</v>
      </c>
      <c r="BJ9" s="372">
        <f t="shared" si="37"/>
        <v>0</v>
      </c>
      <c r="BK9" s="372">
        <f t="shared" si="37"/>
        <v>0</v>
      </c>
      <c r="BL9" s="372">
        <f t="shared" si="37"/>
        <v>0</v>
      </c>
      <c r="BM9" s="372">
        <f t="shared" si="37"/>
        <v>0</v>
      </c>
      <c r="BN9" s="372">
        <f t="shared" si="37"/>
        <v>0</v>
      </c>
      <c r="BO9" s="372">
        <f t="shared" si="38"/>
        <v>0</v>
      </c>
      <c r="BP9" s="372">
        <f t="shared" si="38"/>
        <v>0</v>
      </c>
      <c r="BS9" s="259"/>
      <c r="BT9" s="260">
        <f>SUM(BU9:CM9)</f>
        <v>695</v>
      </c>
      <c r="BU9" s="261">
        <f>SUM(BU5:BU8)</f>
        <v>155</v>
      </c>
      <c r="BV9" s="261">
        <f t="shared" ref="BV9:CM9" si="43">SUM(BV5:BV8)</f>
        <v>148</v>
      </c>
      <c r="BW9" s="261">
        <f t="shared" si="43"/>
        <v>392</v>
      </c>
      <c r="BX9" s="261">
        <f t="shared" si="43"/>
        <v>0</v>
      </c>
      <c r="BY9" s="261">
        <f t="shared" si="43"/>
        <v>0</v>
      </c>
      <c r="BZ9" s="261">
        <f t="shared" si="43"/>
        <v>0</v>
      </c>
      <c r="CA9" s="261">
        <f t="shared" si="43"/>
        <v>0</v>
      </c>
      <c r="CB9" s="261">
        <f t="shared" si="43"/>
        <v>0</v>
      </c>
      <c r="CC9" s="261">
        <f t="shared" si="43"/>
        <v>0</v>
      </c>
      <c r="CD9" s="261">
        <f t="shared" si="43"/>
        <v>0</v>
      </c>
      <c r="CE9" s="261">
        <f t="shared" si="43"/>
        <v>0</v>
      </c>
      <c r="CF9" s="261">
        <f t="shared" si="43"/>
        <v>0</v>
      </c>
      <c r="CG9" s="261">
        <f t="shared" si="43"/>
        <v>0</v>
      </c>
      <c r="CH9" s="261">
        <f t="shared" si="43"/>
        <v>0</v>
      </c>
      <c r="CI9" s="261">
        <f t="shared" si="43"/>
        <v>0</v>
      </c>
      <c r="CJ9" s="261">
        <f t="shared" si="43"/>
        <v>0</v>
      </c>
      <c r="CK9" s="261">
        <f t="shared" si="43"/>
        <v>0</v>
      </c>
      <c r="CL9" s="261">
        <f t="shared" si="43"/>
        <v>0</v>
      </c>
      <c r="CM9" s="261">
        <f t="shared" si="43"/>
        <v>0</v>
      </c>
    </row>
    <row r="10" spans="1:91" x14ac:dyDescent="0.25">
      <c r="A10" s="228" t="s">
        <v>201</v>
      </c>
      <c r="C10" s="228" t="s">
        <v>351</v>
      </c>
      <c r="D10" s="229" t="str">
        <f>D4</f>
        <v>1x</v>
      </c>
      <c r="E10" s="229" t="str">
        <f t="shared" ref="E10:V10" si="44">E4</f>
        <v>2x</v>
      </c>
      <c r="F10" s="229" t="str">
        <f t="shared" si="44"/>
        <v>4x+</v>
      </c>
      <c r="G10" s="229" t="str">
        <f t="shared" si="44"/>
        <v>4x</v>
      </c>
      <c r="H10" s="229" t="str">
        <f t="shared" si="44"/>
        <v>2-</v>
      </c>
      <c r="I10" s="229" t="str">
        <f t="shared" si="44"/>
        <v>2+</v>
      </c>
      <c r="J10" s="229" t="str">
        <f t="shared" si="44"/>
        <v>4-</v>
      </c>
      <c r="K10" s="229" t="str">
        <f t="shared" si="44"/>
        <v>4+</v>
      </c>
      <c r="L10" s="229" t="str">
        <f t="shared" si="44"/>
        <v>8+</v>
      </c>
      <c r="M10" s="229" t="str">
        <f t="shared" si="44"/>
        <v>C1x</v>
      </c>
      <c r="N10" s="229" t="str">
        <f t="shared" si="44"/>
        <v>C2x</v>
      </c>
      <c r="O10" s="229" t="str">
        <f t="shared" si="44"/>
        <v>C2x+</v>
      </c>
      <c r="P10" s="229" t="str">
        <f t="shared" si="44"/>
        <v>C4x+</v>
      </c>
      <c r="Q10" s="229" t="str">
        <f t="shared" si="44"/>
        <v>C2+</v>
      </c>
      <c r="R10" s="229" t="str">
        <f t="shared" si="44"/>
        <v>C4+</v>
      </c>
      <c r="S10" s="229" t="str">
        <f t="shared" si="44"/>
        <v>W1x+</v>
      </c>
      <c r="T10" s="229" t="str">
        <f t="shared" si="44"/>
        <v>W2x+</v>
      </c>
      <c r="U10" s="229" t="str">
        <f t="shared" si="44"/>
        <v>W2+</v>
      </c>
      <c r="V10" s="229" t="str">
        <f t="shared" si="44"/>
        <v>W4+</v>
      </c>
      <c r="X10" s="228" t="s">
        <v>201</v>
      </c>
      <c r="Z10" s="228" t="s">
        <v>351</v>
      </c>
      <c r="AA10" s="368" t="str">
        <f>AA4</f>
        <v>1x</v>
      </c>
      <c r="AB10" s="368" t="str">
        <f t="shared" ref="AB10:AS10" si="45">AB4</f>
        <v>2x</v>
      </c>
      <c r="AC10" s="368" t="str">
        <f t="shared" si="45"/>
        <v>4x+</v>
      </c>
      <c r="AD10" s="368" t="str">
        <f t="shared" si="45"/>
        <v>4x</v>
      </c>
      <c r="AE10" s="368" t="str">
        <f t="shared" si="45"/>
        <v>2-</v>
      </c>
      <c r="AF10" s="368" t="str">
        <f t="shared" si="45"/>
        <v>2+</v>
      </c>
      <c r="AG10" s="368" t="str">
        <f t="shared" si="45"/>
        <v>4-</v>
      </c>
      <c r="AH10" s="368" t="str">
        <f t="shared" si="45"/>
        <v>4+</v>
      </c>
      <c r="AI10" s="368" t="str">
        <f t="shared" si="45"/>
        <v>8+</v>
      </c>
      <c r="AJ10" s="368" t="str">
        <f t="shared" si="45"/>
        <v>C1x</v>
      </c>
      <c r="AK10" s="368" t="str">
        <f t="shared" si="45"/>
        <v>C2x</v>
      </c>
      <c r="AL10" s="368" t="str">
        <f t="shared" si="45"/>
        <v>C2x+</v>
      </c>
      <c r="AM10" s="368" t="str">
        <f t="shared" si="45"/>
        <v>C4x+</v>
      </c>
      <c r="AN10" s="368" t="str">
        <f t="shared" si="45"/>
        <v>C2+</v>
      </c>
      <c r="AO10" s="368" t="str">
        <f t="shared" si="45"/>
        <v>C4+</v>
      </c>
      <c r="AP10" s="368" t="str">
        <f t="shared" si="45"/>
        <v>W1x+</v>
      </c>
      <c r="AQ10" s="368" t="str">
        <f t="shared" si="45"/>
        <v>W2x+</v>
      </c>
      <c r="AR10" s="368" t="str">
        <f t="shared" si="45"/>
        <v>W2+</v>
      </c>
      <c r="AS10" s="368" t="str">
        <f t="shared" si="45"/>
        <v>W4+</v>
      </c>
      <c r="AU10" s="228" t="s">
        <v>201</v>
      </c>
      <c r="AW10" s="228" t="s">
        <v>351</v>
      </c>
      <c r="AX10" s="229" t="str">
        <f>AX4</f>
        <v>1x</v>
      </c>
      <c r="AY10" s="229" t="str">
        <f t="shared" ref="AY10:BP10" si="46">AY4</f>
        <v>2x</v>
      </c>
      <c r="AZ10" s="229" t="str">
        <f t="shared" si="46"/>
        <v>4x+</v>
      </c>
      <c r="BA10" s="229" t="str">
        <f t="shared" si="46"/>
        <v>4x</v>
      </c>
      <c r="BB10" s="229" t="str">
        <f t="shared" si="46"/>
        <v>2-</v>
      </c>
      <c r="BC10" s="229" t="str">
        <f t="shared" si="46"/>
        <v>2+</v>
      </c>
      <c r="BD10" s="229" t="str">
        <f t="shared" si="46"/>
        <v>4-</v>
      </c>
      <c r="BE10" s="229" t="str">
        <f t="shared" si="46"/>
        <v>4+</v>
      </c>
      <c r="BF10" s="229" t="str">
        <f t="shared" si="46"/>
        <v>8+</v>
      </c>
      <c r="BG10" s="229" t="str">
        <f t="shared" si="46"/>
        <v>C1x</v>
      </c>
      <c r="BH10" s="229" t="str">
        <f t="shared" si="46"/>
        <v>C2x</v>
      </c>
      <c r="BI10" s="229" t="str">
        <f t="shared" si="46"/>
        <v>C2x+</v>
      </c>
      <c r="BJ10" s="229" t="str">
        <f t="shared" si="46"/>
        <v>C4x+</v>
      </c>
      <c r="BK10" s="229" t="str">
        <f t="shared" si="46"/>
        <v>C2+</v>
      </c>
      <c r="BL10" s="229" t="str">
        <f t="shared" si="46"/>
        <v>C4+</v>
      </c>
      <c r="BM10" s="229" t="str">
        <f t="shared" si="46"/>
        <v>W1x+</v>
      </c>
      <c r="BN10" s="229" t="str">
        <f t="shared" si="46"/>
        <v>W2x+</v>
      </c>
      <c r="BO10" s="229" t="str">
        <f t="shared" si="46"/>
        <v>W2+</v>
      </c>
      <c r="BP10" s="229" t="str">
        <f t="shared" si="46"/>
        <v>W4+</v>
      </c>
      <c r="BR10" s="228" t="s">
        <v>201</v>
      </c>
      <c r="BT10" s="228" t="s">
        <v>351</v>
      </c>
      <c r="BU10" s="229" t="str">
        <f>BU4</f>
        <v>1x</v>
      </c>
      <c r="BV10" s="229" t="str">
        <f t="shared" ref="BV10:CM10" si="47">BV4</f>
        <v>2x</v>
      </c>
      <c r="BW10" s="229" t="str">
        <f t="shared" si="47"/>
        <v>4x+</v>
      </c>
      <c r="BX10" s="229" t="str">
        <f t="shared" si="47"/>
        <v>4x</v>
      </c>
      <c r="BY10" s="229" t="str">
        <f t="shared" si="47"/>
        <v>2-</v>
      </c>
      <c r="BZ10" s="229" t="str">
        <f t="shared" si="47"/>
        <v>2+</v>
      </c>
      <c r="CA10" s="229" t="str">
        <f t="shared" si="47"/>
        <v>4-</v>
      </c>
      <c r="CB10" s="229" t="str">
        <f t="shared" si="47"/>
        <v>4+</v>
      </c>
      <c r="CC10" s="229" t="str">
        <f t="shared" si="47"/>
        <v>8+</v>
      </c>
      <c r="CD10" s="229" t="str">
        <f t="shared" si="47"/>
        <v>C1x</v>
      </c>
      <c r="CE10" s="229" t="str">
        <f t="shared" si="47"/>
        <v>C2x</v>
      </c>
      <c r="CF10" s="229" t="str">
        <f t="shared" si="47"/>
        <v>C2x+</v>
      </c>
      <c r="CG10" s="229" t="str">
        <f t="shared" si="47"/>
        <v>C4x+</v>
      </c>
      <c r="CH10" s="229" t="str">
        <f t="shared" si="47"/>
        <v>C2+</v>
      </c>
      <c r="CI10" s="229" t="str">
        <f t="shared" si="47"/>
        <v>C4+</v>
      </c>
      <c r="CJ10" s="229" t="str">
        <f t="shared" si="47"/>
        <v>W1x+</v>
      </c>
      <c r="CK10" s="229" t="str">
        <f t="shared" si="47"/>
        <v>W2x+</v>
      </c>
      <c r="CL10" s="229" t="str">
        <f t="shared" si="47"/>
        <v>W2+</v>
      </c>
      <c r="CM10" s="229" t="str">
        <f t="shared" si="47"/>
        <v>W4+</v>
      </c>
    </row>
    <row r="11" spans="1:91" x14ac:dyDescent="0.25">
      <c r="A11" s="228" t="s">
        <v>211</v>
      </c>
      <c r="B11" s="241" t="str">
        <f>B5</f>
        <v>Zeer zwaar</v>
      </c>
      <c r="C11" s="241" t="str">
        <f>C5</f>
        <v>86-95+</v>
      </c>
      <c r="D11" s="232">
        <f>COUNTIFS(Hulptabel!$B$3:$B$152,Vlootplan!$A11,Hulptabel!$D$3:$D$152,Vlootplan!D$4)</f>
        <v>1</v>
      </c>
      <c r="E11" s="233">
        <f>COUNTIFS(Hulptabel!$B$3:$B$152,Vlootplan!$A11,Hulptabel!$D$3:$D$152,Vlootplan!E$4)</f>
        <v>0</v>
      </c>
      <c r="F11" s="233">
        <f>COUNTIFS(Hulptabel!$B$3:$B$152,Vlootplan!$A11,Hulptabel!$D$3:$D$152,Vlootplan!F$4)</f>
        <v>0</v>
      </c>
      <c r="G11" s="234">
        <f>COUNTIFS(Hulptabel!$B$3:$B$152,Vlootplan!$A11,Hulptabel!$D$3:$D$152,Vlootplan!G$4)</f>
        <v>0</v>
      </c>
      <c r="H11" s="232">
        <f>COUNTIFS(Hulptabel!$B$3:$B$152,Vlootplan!$A11,Hulptabel!$D$3:$D$152,Vlootplan!H$4)</f>
        <v>1</v>
      </c>
      <c r="I11" s="233">
        <f>COUNTIFS(Hulptabel!$B$3:$B$152,Vlootplan!$A11,Hulptabel!$D$3:$D$152,Vlootplan!I$4)</f>
        <v>0</v>
      </c>
      <c r="J11" s="233">
        <f>COUNTIFS(Hulptabel!$B$3:$B$152,Vlootplan!$A11,Hulptabel!$D$3:$D$152,Vlootplan!J$4)</f>
        <v>0</v>
      </c>
      <c r="K11" s="233">
        <f>COUNTIFS(Hulptabel!$B$3:$B$152,Vlootplan!$A11,Hulptabel!$D$3:$D$152,Vlootplan!K$4)</f>
        <v>0</v>
      </c>
      <c r="L11" s="235">
        <f>COUNTIFS(Hulptabel!$B$3:$B$152,Vlootplan!$A11,Hulptabel!$D$3:$D$152,Vlootplan!L$4)</f>
        <v>0</v>
      </c>
      <c r="M11" s="532">
        <f>COUNTIFS(Hulptabel!$B$3:$B$152,2,Hulptabel!$D$3:$D$152,Vlootplan!M$4)</f>
        <v>0</v>
      </c>
      <c r="N11" s="535">
        <f>COUNTIFS(Hulptabel!$B$3:$B$152,2,Hulptabel!$D$3:$D$152,Vlootplan!N$4)</f>
        <v>0</v>
      </c>
      <c r="O11" s="535">
        <f>COUNTIFS(Hulptabel!$B$3:$B$152,2,Hulptabel!$D$3:$D$152,Vlootplan!O$4)</f>
        <v>1</v>
      </c>
      <c r="P11" s="535">
        <f>COUNTIFS(Hulptabel!$B$3:$B$152,2,Hulptabel!$D$3:$D$152,Vlootplan!P$4)</f>
        <v>1</v>
      </c>
      <c r="Q11" s="520">
        <f>COUNTIFS(Hulptabel!$B$3:$B$152,2,Hulptabel!$D$3:$D$152,Vlootplan!Q$4)</f>
        <v>0</v>
      </c>
      <c r="R11" s="538">
        <f>COUNTIFS(Hulptabel!$B$3:$B$152,2,Hulptabel!$D$3:$D$152,Vlootplan!R$4)</f>
        <v>0</v>
      </c>
      <c r="S11" s="520">
        <f>COUNTIFS(Hulptabel!$B$3:$B$152,2,Hulptabel!$D$3:$D$152,Vlootplan!S$4)</f>
        <v>0</v>
      </c>
      <c r="T11" s="523">
        <f>COUNTIFS(Hulptabel!$B$3:$B$152,2,Hulptabel!$D$3:$D$152,Vlootplan!T$4)</f>
        <v>2</v>
      </c>
      <c r="U11" s="526">
        <f>COUNTIFS(Hulptabel!$B$3:$B$152,2,Hulptabel!$D$3:$D$152,Vlootplan!U$4)</f>
        <v>0</v>
      </c>
      <c r="V11" s="529">
        <f>COUNTIFS(Hulptabel!$B$3:$B$152,2,Hulptabel!$D$3:$D$152,Vlootplan!V$4)</f>
        <v>0</v>
      </c>
      <c r="W11" s="236"/>
      <c r="X11" s="228" t="s">
        <v>211</v>
      </c>
      <c r="Y11" s="241" t="str">
        <f>Y5</f>
        <v>Zeer zwaar</v>
      </c>
      <c r="Z11" s="241" t="str">
        <f>Z5</f>
        <v>86-95+</v>
      </c>
      <c r="AA11" s="355">
        <f>IF(Deler=0,0,(SUMIFS(Hulptabel!$G$3:$G$152,Hulptabel!$B$3:$B$152,Vlootplan!$X11,Hulptabel!$D$3:$D$152,Vlootplan!AA$4)/Deler)-D11)</f>
        <v>-0.27091633466135467</v>
      </c>
      <c r="AB11" s="356">
        <f>IF(Deler=0,0,(SUMIFS(Hulptabel!$G$3:$G$152,Hulptabel!$B$3:$B$152,Vlootplan!$X11,Hulptabel!$D$3:$D$152,Vlootplan!AB$4)/Deler)-E11)</f>
        <v>0</v>
      </c>
      <c r="AC11" s="356">
        <f>IF(Deler=0,0,(SUMIFS(Hulptabel!$G$3:$G$152,Hulptabel!$B$3:$B$152,Vlootplan!$X11,Hulptabel!$D$3:$D$152,Vlootplan!AC$4)/Deler)-F11)</f>
        <v>0</v>
      </c>
      <c r="AD11" s="357">
        <f>IF(Deler=0,0,(SUMIFS(Hulptabel!$G$3:$G$152,Hulptabel!$B$3:$B$152,Vlootplan!$X11,Hulptabel!$D$3:$D$152,Vlootplan!AD$4)/Deler)-G11)</f>
        <v>0</v>
      </c>
      <c r="AE11" s="355">
        <f>IF(Deler=0,0,(SUMIFS(Hulptabel!$G$3:$G$152,Hulptabel!$B$3:$B$152,Vlootplan!$X11,Hulptabel!$D$3:$D$152,Vlootplan!AE$4)/Deler)-H11)</f>
        <v>-0.15139442231075706</v>
      </c>
      <c r="AF11" s="356">
        <f>IF(Deler=0,0,(SUMIFS(Hulptabel!$G$3:$G$152,Hulptabel!$B$3:$B$152,Vlootplan!$X11,Hulptabel!$D$3:$D$152,Vlootplan!AF$4)/Deler)-I11)</f>
        <v>0</v>
      </c>
      <c r="AG11" s="356">
        <f>IF(Deler=0,0,(SUMIFS(Hulptabel!$G$3:$G$152,Hulptabel!$B$3:$B$152,Vlootplan!$X11,Hulptabel!$D$3:$D$152,Vlootplan!AG$4)/Deler)-J11)</f>
        <v>0</v>
      </c>
      <c r="AH11" s="356">
        <f>IF(Deler=0,0,(SUMIFS(Hulptabel!$G$3:$G$152,Hulptabel!$B$3:$B$152,Vlootplan!$X11,Hulptabel!$D$3:$D$152,Vlootplan!AH$4)/Deler)-K11)</f>
        <v>0</v>
      </c>
      <c r="AI11" s="358">
        <f>IF(Deler=0,0,(SUMIFS(Hulptabel!$G$3:$G$152,Hulptabel!$B$3:$B$152,Vlootplan!$X11,Hulptabel!$D$3:$D$152,Vlootplan!AI$4)/Deler)-L11)</f>
        <v>0</v>
      </c>
      <c r="AJ11" s="577">
        <f>IF(Deler=0,0,(SUMIFS(Hulptabel!$G$3:$G$152,Hulptabel!$B$3:$B$152,2,Hulptabel!$D$3:$D$152,Vlootplan!AJ$4)/Deler)-M11)</f>
        <v>0</v>
      </c>
      <c r="AK11" s="586">
        <f>IF(Deler=0,0,(SUMIFS(Hulptabel!$G$3:$G$152,Hulptabel!$B$3:$B$152,2,Hulptabel!$D$3:$D$152,Vlootplan!AK$4)/Deler)-N11)</f>
        <v>0</v>
      </c>
      <c r="AL11" s="586">
        <f>IF(Deler=0,0,(SUMIFS(Hulptabel!$G$3:$G$152,Hulptabel!$B$3:$B$152,2,Hulptabel!$D$3:$D$152,Vlootplan!AL$4)/Deler)-O11)</f>
        <v>0.7689243027888446</v>
      </c>
      <c r="AM11" s="589">
        <f>IF(Deler=0,0,(SUMIFS(Hulptabel!$G$3:$G$152,Hulptabel!$B$3:$B$152,2,Hulptabel!$D$3:$D$152,Vlootplan!AM$4)/Deler)-P11)</f>
        <v>1.3904382470119518</v>
      </c>
      <c r="AN11" s="577">
        <f>IF(Deler=0,0,(SUMIFS(Hulptabel!$G$3:$G$152,Hulptabel!$B$3:$B$152,2,Hulptabel!$D$3:$D$152,Vlootplan!AN$4)/Deler)-Q11)</f>
        <v>0</v>
      </c>
      <c r="AO11" s="589">
        <f>IF(Deler=0,0,(SUMIFS(Hulptabel!$G$3:$G$152,Hulptabel!$B$3:$B$152,2,Hulptabel!$D$3:$D$152,Vlootplan!AO$4)/Deler)-R11)</f>
        <v>0</v>
      </c>
      <c r="AP11" s="577">
        <f>IF(Deler=0,0,(SUMIFS(Hulptabel!$G$3:$G$152,Hulptabel!$B$3:$B$152,2,Hulptabel!$D$3:$D$152,Vlootplan!AP$4)/Deler)-S11)</f>
        <v>0</v>
      </c>
      <c r="AQ11" s="592">
        <f>IF(Deler=0,0,(SUMIFS(Hulptabel!$G$3:$G$152,Hulptabel!$B$3:$B$152,2,Hulptabel!$D$3:$D$152,Vlootplan!AQ$4)/Deler)-T11)</f>
        <v>0.41434262948207179</v>
      </c>
      <c r="AR11" s="580">
        <f>IF(Deler=0,0,(SUMIFS(Hulptabel!$G$3:$G$152,Hulptabel!$B$3:$B$152,2,Hulptabel!$D$3:$D$152,Vlootplan!AR$4)/Deler)-U11)</f>
        <v>0</v>
      </c>
      <c r="AS11" s="583">
        <f>IF(Deler=0,0,(SUMIFS(Hulptabel!$G$3:$G$152,Hulptabel!$B$3:$B$152,2,Hulptabel!$D$3:$D$152,Vlootplan!AS$4)/Deler)-V11)</f>
        <v>0</v>
      </c>
      <c r="AU11" s="228" t="s">
        <v>211</v>
      </c>
      <c r="AV11" s="241" t="str">
        <f>AV5</f>
        <v>Zeer zwaar</v>
      </c>
      <c r="AW11" s="241" t="str">
        <f>AW5</f>
        <v>86-95+</v>
      </c>
      <c r="AX11" s="237">
        <f t="shared" ref="AX11:BM15" si="48">IF(OR(D11=0,$AW$29=0),0,(BU11/D11)/$AW$29)</f>
        <v>0.31838671411625147</v>
      </c>
      <c r="AY11" s="238">
        <f t="shared" si="48"/>
        <v>0</v>
      </c>
      <c r="AZ11" s="238">
        <f t="shared" si="48"/>
        <v>0</v>
      </c>
      <c r="BA11" s="239">
        <f t="shared" si="48"/>
        <v>0</v>
      </c>
      <c r="BB11" s="237">
        <f t="shared" si="48"/>
        <v>0.74116251482799522</v>
      </c>
      <c r="BC11" s="238">
        <f t="shared" si="48"/>
        <v>0</v>
      </c>
      <c r="BD11" s="238">
        <f t="shared" si="48"/>
        <v>0</v>
      </c>
      <c r="BE11" s="238">
        <f t="shared" si="48"/>
        <v>0</v>
      </c>
      <c r="BF11" s="240">
        <f t="shared" si="48"/>
        <v>0</v>
      </c>
      <c r="BG11" s="541">
        <f t="shared" si="48"/>
        <v>0</v>
      </c>
      <c r="BH11" s="562">
        <f t="shared" si="48"/>
        <v>0</v>
      </c>
      <c r="BI11" s="562">
        <f t="shared" si="48"/>
        <v>1.544958481613286</v>
      </c>
      <c r="BJ11" s="544">
        <f t="shared" si="48"/>
        <v>4.1755634638196915</v>
      </c>
      <c r="BK11" s="541">
        <f t="shared" si="48"/>
        <v>0</v>
      </c>
      <c r="BL11" s="544">
        <f t="shared" si="48"/>
        <v>0</v>
      </c>
      <c r="BM11" s="541">
        <f t="shared" si="48"/>
        <v>0</v>
      </c>
      <c r="BN11" s="547">
        <f t="shared" ref="BN11:BP15" si="49">IF(OR(T11=0,$AW$29=0),0,(CK11/T11)/$AW$29)</f>
        <v>1.0543297746144722</v>
      </c>
      <c r="BO11" s="550">
        <f t="shared" si="49"/>
        <v>0</v>
      </c>
      <c r="BP11" s="553">
        <f t="shared" si="49"/>
        <v>0</v>
      </c>
      <c r="BQ11" s="236"/>
      <c r="BR11" s="228" t="s">
        <v>211</v>
      </c>
      <c r="BS11" s="241" t="str">
        <f>BS5</f>
        <v>Zeer zwaar</v>
      </c>
      <c r="BT11" s="241" t="str">
        <f>BT5</f>
        <v>86-95+</v>
      </c>
      <c r="BU11" s="232">
        <f>SUMIFS(Hulptabel!$V$3:$V$152,Hulptabel!$B$3:$B$152,Vlootplan!$AU11,Hulptabel!$D$3:$D$152,Vlootplan!AX$4)</f>
        <v>61</v>
      </c>
      <c r="BV11" s="233">
        <f>SUMIFS(Hulptabel!$V$3:$V$152,Hulptabel!$B$3:$B$152,Vlootplan!$AU11,Hulptabel!$D$3:$D$152,Vlootplan!AY$4)</f>
        <v>0</v>
      </c>
      <c r="BW11" s="233">
        <f>SUMIFS(Hulptabel!$V$3:$V$152,Hulptabel!$B$3:$B$152,Vlootplan!$AU11,Hulptabel!$D$3:$D$152,Vlootplan!AZ$4)</f>
        <v>0</v>
      </c>
      <c r="BX11" s="234">
        <f>SUMIFS(Hulptabel!$V$3:$V$152,Hulptabel!$B$3:$B$152,Vlootplan!$AU11,Hulptabel!$D$3:$D$152,Vlootplan!BA$4)</f>
        <v>0</v>
      </c>
      <c r="BY11" s="232">
        <f>SUMIFS(Hulptabel!$V$3:$V$152,Hulptabel!$B$3:$B$152,Vlootplan!$AU11,Hulptabel!$D$3:$D$152,Vlootplan!BB$4)</f>
        <v>142</v>
      </c>
      <c r="BZ11" s="233">
        <f>SUMIFS(Hulptabel!$V$3:$V$152,Hulptabel!$B$3:$B$152,Vlootplan!$AU11,Hulptabel!$D$3:$D$152,Vlootplan!BC$4)</f>
        <v>0</v>
      </c>
      <c r="CA11" s="233">
        <f>SUMIFS(Hulptabel!$V$3:$V$152,Hulptabel!$B$3:$B$152,Vlootplan!$AU11,Hulptabel!$D$3:$D$152,Vlootplan!BD$4)</f>
        <v>0</v>
      </c>
      <c r="CB11" s="233">
        <f>SUMIFS(Hulptabel!$V$3:$V$152,Hulptabel!$B$3:$B$152,Vlootplan!$AU11,Hulptabel!$D$3:$D$152,Vlootplan!BE$4)</f>
        <v>0</v>
      </c>
      <c r="CC11" s="235">
        <f>SUMIFS(Hulptabel!$V$3:$V$152,Hulptabel!$B$3:$B$152,Vlootplan!$AU11,Hulptabel!$D$3:$D$152,Vlootplan!BF$4)</f>
        <v>0</v>
      </c>
      <c r="CD11" s="532">
        <f>SUMIFS(Hulptabel!$V$3:$V$152,Hulptabel!$B$3:$B$152,2,Hulptabel!$D$3:$D$152,Vlootplan!BG$4)</f>
        <v>0</v>
      </c>
      <c r="CE11" s="535">
        <f>SUMIFS(Hulptabel!$V$3:$V$152,Hulptabel!$B$3:$B$152,2,Hulptabel!$D$3:$D$152,Vlootplan!BH$4)</f>
        <v>0</v>
      </c>
      <c r="CF11" s="535">
        <f>SUMIFS(Hulptabel!$V$3:$V$152,Hulptabel!$B$3:$B$152,2,Hulptabel!$D$3:$D$152,Vlootplan!BI$4)</f>
        <v>296</v>
      </c>
      <c r="CG11" s="535">
        <f>SUMIFS(Hulptabel!$V$3:$V$152,Hulptabel!$B$3:$B$152,2,Hulptabel!$D$3:$D$152,Vlootplan!BJ$4)</f>
        <v>800</v>
      </c>
      <c r="CH11" s="520">
        <f>SUMIFS(Hulptabel!$V$3:$V$152,Hulptabel!$B$3:$B$152,2,Hulptabel!$D$3:$D$152,Vlootplan!BK$4)</f>
        <v>0</v>
      </c>
      <c r="CI11" s="538">
        <f>SUMIFS(Hulptabel!$V$3:$V$152,Hulptabel!$B$3:$B$152,2,Hulptabel!$D$3:$D$152,Vlootplan!BL$4)</f>
        <v>0</v>
      </c>
      <c r="CJ11" s="520">
        <f>SUMIFS(Hulptabel!$V$3:$V$152,Hulptabel!$B$3:$B$152,2,Hulptabel!$D$3:$D$152,Vlootplan!BM$4)</f>
        <v>0</v>
      </c>
      <c r="CK11" s="523">
        <f>SUMIFS(Hulptabel!$V$3:$V$152,Hulptabel!$B$3:$B$152,2,Hulptabel!$D$3:$D$152,Vlootplan!BN$4)</f>
        <v>404</v>
      </c>
      <c r="CL11" s="526">
        <f>SUMIFS(Hulptabel!$V$3:$V$152,Hulptabel!$B$3:$B$152,2,Hulptabel!$D$3:$D$152,Vlootplan!BO$4)</f>
        <v>0</v>
      </c>
      <c r="CM11" s="529">
        <f>SUMIFS(Hulptabel!$V$3:$V$152,Hulptabel!$B$3:$B$152,2,Hulptabel!$D$3:$D$152,Vlootplan!BP$4)</f>
        <v>0</v>
      </c>
    </row>
    <row r="12" spans="1:91" x14ac:dyDescent="0.25">
      <c r="A12" s="228" t="s">
        <v>205</v>
      </c>
      <c r="B12" s="241" t="str">
        <f t="shared" ref="B12:C14" si="50">B6</f>
        <v>Zwaar</v>
      </c>
      <c r="C12" s="241" t="str">
        <f t="shared" si="50"/>
        <v>76-85</v>
      </c>
      <c r="D12" s="242">
        <f>COUNTIFS(Hulptabel!$B$3:$B$152,Vlootplan!$A12,Hulptabel!$D$3:$D$152,Vlootplan!D$4)</f>
        <v>5</v>
      </c>
      <c r="E12" s="243">
        <f>COUNTIFS(Hulptabel!$B$3:$B$152,Vlootplan!$A12,Hulptabel!$D$3:$D$152,Vlootplan!E$4)</f>
        <v>3</v>
      </c>
      <c r="F12" s="243">
        <f>COUNTIFS(Hulptabel!$B$3:$B$152,Vlootplan!$A12,Hulptabel!$D$3:$D$152,Vlootplan!F$4)</f>
        <v>2</v>
      </c>
      <c r="G12" s="244">
        <f>COUNTIFS(Hulptabel!$B$3:$B$152,Vlootplan!$A12,Hulptabel!$D$3:$D$152,Vlootplan!G$4)</f>
        <v>0</v>
      </c>
      <c r="H12" s="242">
        <f>COUNTIFS(Hulptabel!$B$3:$B$152,Vlootplan!$A12,Hulptabel!$D$3:$D$152,Vlootplan!H$4)</f>
        <v>0</v>
      </c>
      <c r="I12" s="243">
        <f>COUNTIFS(Hulptabel!$B$3:$B$152,Vlootplan!$A12,Hulptabel!$D$3:$D$152,Vlootplan!I$4)</f>
        <v>0</v>
      </c>
      <c r="J12" s="243">
        <f>COUNTIFS(Hulptabel!$B$3:$B$152,Vlootplan!$A12,Hulptabel!$D$3:$D$152,Vlootplan!J$4)</f>
        <v>0</v>
      </c>
      <c r="K12" s="243">
        <f>COUNTIFS(Hulptabel!$B$3:$B$152,Vlootplan!$A12,Hulptabel!$D$3:$D$152,Vlootplan!K$4)</f>
        <v>1</v>
      </c>
      <c r="L12" s="245">
        <f>COUNTIFS(Hulptabel!$B$3:$B$152,Vlootplan!$A12,Hulptabel!$D$3:$D$152,Vlootplan!L$4)</f>
        <v>1</v>
      </c>
      <c r="M12" s="533"/>
      <c r="N12" s="536"/>
      <c r="O12" s="536"/>
      <c r="P12" s="536"/>
      <c r="Q12" s="521"/>
      <c r="R12" s="539"/>
      <c r="S12" s="521"/>
      <c r="T12" s="524"/>
      <c r="U12" s="527"/>
      <c r="V12" s="530"/>
      <c r="W12" s="236"/>
      <c r="X12" s="228" t="s">
        <v>205</v>
      </c>
      <c r="Y12" s="241" t="str">
        <f t="shared" ref="Y12:Z14" si="51">Y6</f>
        <v>Zwaar</v>
      </c>
      <c r="Z12" s="241" t="str">
        <f t="shared" si="51"/>
        <v>76-85</v>
      </c>
      <c r="AA12" s="359">
        <f>IF(Deler=0,0,(SUMIFS(Hulptabel!$G$3:$G$152,Hulptabel!$B$3:$B$152,Vlootplan!$X12,Hulptabel!$D$3:$D$152,Vlootplan!AA$4)/Deler)-D12)</f>
        <v>3.904382470119522</v>
      </c>
      <c r="AB12" s="360">
        <f>IF(Deler=0,0,(SUMIFS(Hulptabel!$G$3:$G$152,Hulptabel!$B$3:$B$152,Vlootplan!$X12,Hulptabel!$D$3:$D$152,Vlootplan!AB$4)/Deler)-E12)</f>
        <v>1.1474103585657369</v>
      </c>
      <c r="AC12" s="360">
        <f>IF(Deler=0,0,(SUMIFS(Hulptabel!$G$3:$G$152,Hulptabel!$B$3:$B$152,Vlootplan!$X12,Hulptabel!$D$3:$D$152,Vlootplan!AC$4)/Deler)-F12)</f>
        <v>3.2709163346613543</v>
      </c>
      <c r="AD12" s="361">
        <f>IF(Deler=0,0,(SUMIFS(Hulptabel!$G$3:$G$152,Hulptabel!$B$3:$B$152,Vlootplan!$X12,Hulptabel!$D$3:$D$152,Vlootplan!AD$4)/Deler)-G12)</f>
        <v>0</v>
      </c>
      <c r="AE12" s="359">
        <f>IF(Deler=0,0,(SUMIFS(Hulptabel!$G$3:$G$152,Hulptabel!$B$3:$B$152,Vlootplan!$X12,Hulptabel!$D$3:$D$152,Vlootplan!AE$4)/Deler)-H12)</f>
        <v>0</v>
      </c>
      <c r="AF12" s="360">
        <f>IF(Deler=0,0,(SUMIFS(Hulptabel!$G$3:$G$152,Hulptabel!$B$3:$B$152,Vlootplan!$X12,Hulptabel!$D$3:$D$152,Vlootplan!AF$4)/Deler)-I12)</f>
        <v>0</v>
      </c>
      <c r="AG12" s="360">
        <f>IF(Deler=0,0,(SUMIFS(Hulptabel!$G$3:$G$152,Hulptabel!$B$3:$B$152,Vlootplan!$X12,Hulptabel!$D$3:$D$152,Vlootplan!AG$4)/Deler)-J12)</f>
        <v>0</v>
      </c>
      <c r="AH12" s="360">
        <f>IF(Deler=0,0,(SUMIFS(Hulptabel!$G$3:$G$152,Hulptabel!$B$3:$B$152,Vlootplan!$X12,Hulptabel!$D$3:$D$152,Vlootplan!AH$4)/Deler)-K12)</f>
        <v>-0.36653386454183268</v>
      </c>
      <c r="AI12" s="362">
        <f>IF(Deler=0,0,(SUMIFS(Hulptabel!$G$3:$G$152,Hulptabel!$B$3:$B$152,Vlootplan!$X12,Hulptabel!$D$3:$D$152,Vlootplan!AI$4)/Deler)-L12)</f>
        <v>-0.12749003984063745</v>
      </c>
      <c r="AJ12" s="578">
        <v>0</v>
      </c>
      <c r="AK12" s="587">
        <v>0</v>
      </c>
      <c r="AL12" s="587">
        <v>0</v>
      </c>
      <c r="AM12" s="590">
        <v>0</v>
      </c>
      <c r="AN12" s="578">
        <v>0</v>
      </c>
      <c r="AO12" s="590">
        <v>0</v>
      </c>
      <c r="AP12" s="578">
        <v>0</v>
      </c>
      <c r="AQ12" s="593">
        <v>0</v>
      </c>
      <c r="AR12" s="581">
        <v>0</v>
      </c>
      <c r="AS12" s="584">
        <v>0</v>
      </c>
      <c r="AU12" s="228" t="s">
        <v>205</v>
      </c>
      <c r="AV12" s="241" t="str">
        <f t="shared" ref="AV12:AW14" si="52">AV6</f>
        <v>Zwaar</v>
      </c>
      <c r="AW12" s="241" t="str">
        <f t="shared" si="52"/>
        <v>76-85</v>
      </c>
      <c r="AX12" s="246">
        <f t="shared" si="48"/>
        <v>0.77769869513641754</v>
      </c>
      <c r="AY12" s="247">
        <f t="shared" si="48"/>
        <v>1.2074337682878609</v>
      </c>
      <c r="AZ12" s="247">
        <f t="shared" si="48"/>
        <v>4.6035587188612102</v>
      </c>
      <c r="BA12" s="248">
        <f t="shared" si="48"/>
        <v>0</v>
      </c>
      <c r="BB12" s="246">
        <f t="shared" si="48"/>
        <v>0</v>
      </c>
      <c r="BC12" s="247">
        <f t="shared" si="48"/>
        <v>0</v>
      </c>
      <c r="BD12" s="247">
        <f t="shared" si="48"/>
        <v>0</v>
      </c>
      <c r="BE12" s="247">
        <f t="shared" si="48"/>
        <v>1.1065243179122182</v>
      </c>
      <c r="BF12" s="249">
        <f t="shared" si="48"/>
        <v>3.0481613285883746</v>
      </c>
      <c r="BG12" s="542">
        <f t="shared" si="48"/>
        <v>0</v>
      </c>
      <c r="BH12" s="563">
        <f t="shared" si="48"/>
        <v>0</v>
      </c>
      <c r="BI12" s="563">
        <f t="shared" si="48"/>
        <v>0</v>
      </c>
      <c r="BJ12" s="545">
        <f t="shared" si="48"/>
        <v>0</v>
      </c>
      <c r="BK12" s="542">
        <f t="shared" si="48"/>
        <v>0</v>
      </c>
      <c r="BL12" s="545">
        <f t="shared" si="48"/>
        <v>0</v>
      </c>
      <c r="BM12" s="542">
        <f t="shared" si="48"/>
        <v>0</v>
      </c>
      <c r="BN12" s="548">
        <f t="shared" si="49"/>
        <v>0</v>
      </c>
      <c r="BO12" s="551">
        <f t="shared" si="49"/>
        <v>0</v>
      </c>
      <c r="BP12" s="554">
        <f t="shared" si="49"/>
        <v>0</v>
      </c>
      <c r="BQ12" s="236"/>
      <c r="BR12" s="228" t="s">
        <v>205</v>
      </c>
      <c r="BS12" s="241" t="str">
        <f t="shared" ref="BS12:BT14" si="53">BS6</f>
        <v>Zwaar</v>
      </c>
      <c r="BT12" s="241" t="str">
        <f t="shared" si="53"/>
        <v>76-85</v>
      </c>
      <c r="BU12" s="242">
        <f>SUMIFS(Hulptabel!$V$3:$V$152,Hulptabel!$B$3:$B$152,Vlootplan!$AU12,Hulptabel!$D$3:$D$152,Vlootplan!AX$4)</f>
        <v>745</v>
      </c>
      <c r="BV12" s="243">
        <f>SUMIFS(Hulptabel!$V$3:$V$152,Hulptabel!$B$3:$B$152,Vlootplan!$AU12,Hulptabel!$D$3:$D$152,Vlootplan!AY$4)</f>
        <v>694</v>
      </c>
      <c r="BW12" s="243">
        <f>SUMIFS(Hulptabel!$V$3:$V$152,Hulptabel!$B$3:$B$152,Vlootplan!$AU12,Hulptabel!$D$3:$D$152,Vlootplan!AZ$4)</f>
        <v>1764</v>
      </c>
      <c r="BX12" s="244">
        <f>SUMIFS(Hulptabel!$V$3:$V$152,Hulptabel!$B$3:$B$152,Vlootplan!$AU12,Hulptabel!$D$3:$D$152,Vlootplan!BA$4)</f>
        <v>0</v>
      </c>
      <c r="BY12" s="242">
        <f>SUMIFS(Hulptabel!$V$3:$V$152,Hulptabel!$B$3:$B$152,Vlootplan!$AU12,Hulptabel!$D$3:$D$152,Vlootplan!BB$4)</f>
        <v>0</v>
      </c>
      <c r="BZ12" s="243">
        <f>SUMIFS(Hulptabel!$V$3:$V$152,Hulptabel!$B$3:$B$152,Vlootplan!$AU12,Hulptabel!$D$3:$D$152,Vlootplan!BC$4)</f>
        <v>0</v>
      </c>
      <c r="CA12" s="243">
        <f>SUMIFS(Hulptabel!$V$3:$V$152,Hulptabel!$B$3:$B$152,Vlootplan!$AU12,Hulptabel!$D$3:$D$152,Vlootplan!BD$4)</f>
        <v>0</v>
      </c>
      <c r="CB12" s="243">
        <f>SUMIFS(Hulptabel!$V$3:$V$152,Hulptabel!$B$3:$B$152,Vlootplan!$AU12,Hulptabel!$D$3:$D$152,Vlootplan!BE$4)</f>
        <v>212</v>
      </c>
      <c r="CC12" s="245">
        <f>SUMIFS(Hulptabel!$V$3:$V$152,Hulptabel!$B$3:$B$152,Vlootplan!$AU12,Hulptabel!$D$3:$D$152,Vlootplan!BF$4)</f>
        <v>584</v>
      </c>
      <c r="CD12" s="533"/>
      <c r="CE12" s="536"/>
      <c r="CF12" s="536"/>
      <c r="CG12" s="536"/>
      <c r="CH12" s="521"/>
      <c r="CI12" s="539"/>
      <c r="CJ12" s="521"/>
      <c r="CK12" s="524"/>
      <c r="CL12" s="527"/>
      <c r="CM12" s="530"/>
    </row>
    <row r="13" spans="1:91" x14ac:dyDescent="0.25">
      <c r="A13" s="228" t="s">
        <v>252</v>
      </c>
      <c r="B13" s="241" t="str">
        <f t="shared" si="50"/>
        <v>Middel</v>
      </c>
      <c r="C13" s="241" t="str">
        <f t="shared" si="50"/>
        <v>66-75</v>
      </c>
      <c r="D13" s="242">
        <f>COUNTIFS(Hulptabel!$B$3:$B$152,Vlootplan!$A13,Hulptabel!$D$3:$D$152,Vlootplan!D$4)</f>
        <v>2</v>
      </c>
      <c r="E13" s="243">
        <f>COUNTIFS(Hulptabel!$B$3:$B$152,Vlootplan!$A13,Hulptabel!$D$3:$D$152,Vlootplan!E$4)</f>
        <v>2</v>
      </c>
      <c r="F13" s="243">
        <f>COUNTIFS(Hulptabel!$B$3:$B$152,Vlootplan!$A13,Hulptabel!$D$3:$D$152,Vlootplan!F$4)</f>
        <v>0</v>
      </c>
      <c r="G13" s="244">
        <f>COUNTIFS(Hulptabel!$B$3:$B$152,Vlootplan!$A13,Hulptabel!$D$3:$D$152,Vlootplan!G$4)</f>
        <v>0</v>
      </c>
      <c r="H13" s="242">
        <f>COUNTIFS(Hulptabel!$B$3:$B$152,Vlootplan!$A13,Hulptabel!$D$3:$D$152,Vlootplan!H$4)</f>
        <v>0</v>
      </c>
      <c r="I13" s="243">
        <f>COUNTIFS(Hulptabel!$B$3:$B$152,Vlootplan!$A13,Hulptabel!$D$3:$D$152,Vlootplan!I$4)</f>
        <v>0</v>
      </c>
      <c r="J13" s="243">
        <f>COUNTIFS(Hulptabel!$B$3:$B$152,Vlootplan!$A13,Hulptabel!$D$3:$D$152,Vlootplan!J$4)</f>
        <v>0</v>
      </c>
      <c r="K13" s="243">
        <f>COUNTIFS(Hulptabel!$B$3:$B$152,Vlootplan!$A13,Hulptabel!$D$3:$D$152,Vlootplan!K$4)</f>
        <v>0</v>
      </c>
      <c r="L13" s="245">
        <f>COUNTIFS(Hulptabel!$B$3:$B$152,Vlootplan!$A13,Hulptabel!$D$3:$D$152,Vlootplan!L$4)</f>
        <v>0</v>
      </c>
      <c r="M13" s="533"/>
      <c r="N13" s="536"/>
      <c r="O13" s="536"/>
      <c r="P13" s="536"/>
      <c r="Q13" s="521"/>
      <c r="R13" s="539"/>
      <c r="S13" s="521"/>
      <c r="T13" s="524"/>
      <c r="U13" s="527"/>
      <c r="V13" s="530"/>
      <c r="W13" s="236"/>
      <c r="X13" s="228" t="s">
        <v>252</v>
      </c>
      <c r="Y13" s="241" t="str">
        <f t="shared" si="51"/>
        <v>Middel</v>
      </c>
      <c r="Z13" s="241" t="str">
        <f t="shared" si="51"/>
        <v>66-75</v>
      </c>
      <c r="AA13" s="359">
        <f>IF(Deler=0,0,(SUMIFS(Hulptabel!$G$3:$G$152,Hulptabel!$B$3:$B$152,Vlootplan!$X13,Hulptabel!$D$3:$D$152,Vlootplan!AA$4)/Deler)-D13)</f>
        <v>0.21115537848605559</v>
      </c>
      <c r="AB13" s="360">
        <f>IF(Deler=0,0,(SUMIFS(Hulptabel!$G$3:$G$152,Hulptabel!$B$3:$B$152,Vlootplan!$X13,Hulptabel!$D$3:$D$152,Vlootplan!AB$4)/Deler)-E13)</f>
        <v>1.8486055776892427</v>
      </c>
      <c r="AC13" s="360">
        <f>IF(Deler=0,0,(SUMIFS(Hulptabel!$G$3:$G$152,Hulptabel!$B$3:$B$152,Vlootplan!$X13,Hulptabel!$D$3:$D$152,Vlootplan!AC$4)/Deler)-F13)</f>
        <v>0</v>
      </c>
      <c r="AD13" s="361">
        <f>IF(Deler=0,0,(SUMIFS(Hulptabel!$G$3:$G$152,Hulptabel!$B$3:$B$152,Vlootplan!$X13,Hulptabel!$D$3:$D$152,Vlootplan!AD$4)/Deler)-G13)</f>
        <v>0</v>
      </c>
      <c r="AE13" s="359">
        <f>IF(Deler=0,0,(SUMIFS(Hulptabel!$G$3:$G$152,Hulptabel!$B$3:$B$152,Vlootplan!$X13,Hulptabel!$D$3:$D$152,Vlootplan!AE$4)/Deler)-H13)</f>
        <v>0</v>
      </c>
      <c r="AF13" s="360">
        <f>IF(Deler=0,0,(SUMIFS(Hulptabel!$G$3:$G$152,Hulptabel!$B$3:$B$152,Vlootplan!$X13,Hulptabel!$D$3:$D$152,Vlootplan!AF$4)/Deler)-I13)</f>
        <v>0</v>
      </c>
      <c r="AG13" s="360">
        <f>IF(Deler=0,0,(SUMIFS(Hulptabel!$G$3:$G$152,Hulptabel!$B$3:$B$152,Vlootplan!$X13,Hulptabel!$D$3:$D$152,Vlootplan!AG$4)/Deler)-J13)</f>
        <v>0</v>
      </c>
      <c r="AH13" s="360">
        <f>IF(Deler=0,0,(SUMIFS(Hulptabel!$G$3:$G$152,Hulptabel!$B$3:$B$152,Vlootplan!$X13,Hulptabel!$D$3:$D$152,Vlootplan!AH$4)/Deler)-K13)</f>
        <v>0</v>
      </c>
      <c r="AI13" s="362">
        <f>IF(Deler=0,0,(SUMIFS(Hulptabel!$G$3:$G$152,Hulptabel!$B$3:$B$152,Vlootplan!$X13,Hulptabel!$D$3:$D$152,Vlootplan!AI$4)/Deler)-L13)</f>
        <v>0</v>
      </c>
      <c r="AJ13" s="578">
        <v>0</v>
      </c>
      <c r="AK13" s="587">
        <v>0</v>
      </c>
      <c r="AL13" s="587">
        <v>0</v>
      </c>
      <c r="AM13" s="590">
        <v>0</v>
      </c>
      <c r="AN13" s="578">
        <v>0</v>
      </c>
      <c r="AO13" s="590">
        <v>0</v>
      </c>
      <c r="AP13" s="578">
        <v>0</v>
      </c>
      <c r="AQ13" s="593">
        <v>0</v>
      </c>
      <c r="AR13" s="581">
        <v>0</v>
      </c>
      <c r="AS13" s="584">
        <v>0</v>
      </c>
      <c r="AU13" s="228" t="s">
        <v>252</v>
      </c>
      <c r="AV13" s="241" t="str">
        <f t="shared" si="52"/>
        <v>Middel</v>
      </c>
      <c r="AW13" s="241" t="str">
        <f t="shared" si="52"/>
        <v>66-75</v>
      </c>
      <c r="AX13" s="246">
        <f t="shared" si="48"/>
        <v>0.48279952550415184</v>
      </c>
      <c r="AY13" s="247">
        <f t="shared" si="48"/>
        <v>1.6806642941874259</v>
      </c>
      <c r="AZ13" s="247">
        <f t="shared" si="48"/>
        <v>0</v>
      </c>
      <c r="BA13" s="248">
        <f t="shared" si="48"/>
        <v>0</v>
      </c>
      <c r="BB13" s="246">
        <f t="shared" si="48"/>
        <v>0</v>
      </c>
      <c r="BC13" s="247">
        <f t="shared" si="48"/>
        <v>0</v>
      </c>
      <c r="BD13" s="247">
        <f t="shared" si="48"/>
        <v>0</v>
      </c>
      <c r="BE13" s="247">
        <f t="shared" si="48"/>
        <v>0</v>
      </c>
      <c r="BF13" s="249">
        <f t="shared" si="48"/>
        <v>0</v>
      </c>
      <c r="BG13" s="542">
        <f t="shared" si="48"/>
        <v>0</v>
      </c>
      <c r="BH13" s="563">
        <f t="shared" si="48"/>
        <v>0</v>
      </c>
      <c r="BI13" s="563">
        <f t="shared" si="48"/>
        <v>0</v>
      </c>
      <c r="BJ13" s="545">
        <f t="shared" si="48"/>
        <v>0</v>
      </c>
      <c r="BK13" s="542">
        <f t="shared" si="48"/>
        <v>0</v>
      </c>
      <c r="BL13" s="545">
        <f t="shared" si="48"/>
        <v>0</v>
      </c>
      <c r="BM13" s="542">
        <f t="shared" si="48"/>
        <v>0</v>
      </c>
      <c r="BN13" s="548">
        <f t="shared" si="49"/>
        <v>0</v>
      </c>
      <c r="BO13" s="551">
        <f t="shared" si="49"/>
        <v>0</v>
      </c>
      <c r="BP13" s="554">
        <f t="shared" si="49"/>
        <v>0</v>
      </c>
      <c r="BQ13" s="236"/>
      <c r="BR13" s="228" t="s">
        <v>252</v>
      </c>
      <c r="BS13" s="241" t="str">
        <f t="shared" si="53"/>
        <v>Middel</v>
      </c>
      <c r="BT13" s="241" t="str">
        <f t="shared" si="53"/>
        <v>66-75</v>
      </c>
      <c r="BU13" s="242">
        <f>SUMIFS(Hulptabel!$V$3:$V$152,Hulptabel!$B$3:$B$152,Vlootplan!$AU13,Hulptabel!$D$3:$D$152,Vlootplan!AX$4)</f>
        <v>185</v>
      </c>
      <c r="BV13" s="243">
        <f>SUMIFS(Hulptabel!$V$3:$V$152,Hulptabel!$B$3:$B$152,Vlootplan!$AU13,Hulptabel!$D$3:$D$152,Vlootplan!AY$4)</f>
        <v>644</v>
      </c>
      <c r="BW13" s="243">
        <f>SUMIFS(Hulptabel!$V$3:$V$152,Hulptabel!$B$3:$B$152,Vlootplan!$AU13,Hulptabel!$D$3:$D$152,Vlootplan!AZ$4)</f>
        <v>0</v>
      </c>
      <c r="BX13" s="244">
        <f>SUMIFS(Hulptabel!$V$3:$V$152,Hulptabel!$B$3:$B$152,Vlootplan!$AU13,Hulptabel!$D$3:$D$152,Vlootplan!BA$4)</f>
        <v>0</v>
      </c>
      <c r="BY13" s="242">
        <f>SUMIFS(Hulptabel!$V$3:$V$152,Hulptabel!$B$3:$B$152,Vlootplan!$AU13,Hulptabel!$D$3:$D$152,Vlootplan!BB$4)</f>
        <v>0</v>
      </c>
      <c r="BZ13" s="243">
        <f>SUMIFS(Hulptabel!$V$3:$V$152,Hulptabel!$B$3:$B$152,Vlootplan!$AU13,Hulptabel!$D$3:$D$152,Vlootplan!BC$4)</f>
        <v>0</v>
      </c>
      <c r="CA13" s="243">
        <f>SUMIFS(Hulptabel!$V$3:$V$152,Hulptabel!$B$3:$B$152,Vlootplan!$AU13,Hulptabel!$D$3:$D$152,Vlootplan!BD$4)</f>
        <v>0</v>
      </c>
      <c r="CB13" s="243">
        <f>SUMIFS(Hulptabel!$V$3:$V$152,Hulptabel!$B$3:$B$152,Vlootplan!$AU13,Hulptabel!$D$3:$D$152,Vlootplan!BE$4)</f>
        <v>0</v>
      </c>
      <c r="CC13" s="245">
        <f>SUMIFS(Hulptabel!$V$3:$V$152,Hulptabel!$B$3:$B$152,Vlootplan!$AU13,Hulptabel!$D$3:$D$152,Vlootplan!BF$4)</f>
        <v>0</v>
      </c>
      <c r="CD13" s="533"/>
      <c r="CE13" s="536"/>
      <c r="CF13" s="536"/>
      <c r="CG13" s="536"/>
      <c r="CH13" s="521"/>
      <c r="CI13" s="539"/>
      <c r="CJ13" s="521"/>
      <c r="CK13" s="524"/>
      <c r="CL13" s="527"/>
      <c r="CM13" s="530"/>
    </row>
    <row r="14" spans="1:91" x14ac:dyDescent="0.25">
      <c r="A14" s="228" t="s">
        <v>362</v>
      </c>
      <c r="B14" s="241" t="str">
        <f t="shared" si="50"/>
        <v>Licht</v>
      </c>
      <c r="C14" s="241" t="str">
        <f t="shared" si="50"/>
        <v>55-65</v>
      </c>
      <c r="D14" s="250">
        <f>COUNTIFS(Hulptabel!$B$3:$B$152,Vlootplan!$A14,Hulptabel!$D$3:$D$152,Vlootplan!D$4)</f>
        <v>0</v>
      </c>
      <c r="E14" s="251">
        <f>COUNTIFS(Hulptabel!$B$3:$B$152,Vlootplan!$A14,Hulptabel!$D$3:$D$152,Vlootplan!E$4)</f>
        <v>0</v>
      </c>
      <c r="F14" s="251">
        <f>COUNTIFS(Hulptabel!$B$3:$B$152,Vlootplan!$A14,Hulptabel!$D$3:$D$152,Vlootplan!F$4)</f>
        <v>0</v>
      </c>
      <c r="G14" s="252">
        <f>COUNTIFS(Hulptabel!$B$3:$B$152,Vlootplan!$A14,Hulptabel!$D$3:$D$152,Vlootplan!G$4)</f>
        <v>0</v>
      </c>
      <c r="H14" s="250">
        <f>COUNTIFS(Hulptabel!$B$3:$B$152,Vlootplan!$A14,Hulptabel!$D$3:$D$152,Vlootplan!H$4)</f>
        <v>0</v>
      </c>
      <c r="I14" s="251">
        <f>COUNTIFS(Hulptabel!$B$3:$B$152,Vlootplan!$A14,Hulptabel!$D$3:$D$152,Vlootplan!I$4)</f>
        <v>0</v>
      </c>
      <c r="J14" s="251">
        <f>COUNTIFS(Hulptabel!$B$3:$B$152,Vlootplan!$A14,Hulptabel!$D$3:$D$152,Vlootplan!J$4)</f>
        <v>0</v>
      </c>
      <c r="K14" s="251">
        <f>COUNTIFS(Hulptabel!$B$3:$B$152,Vlootplan!$A14,Hulptabel!$D$3:$D$152,Vlootplan!K$4)</f>
        <v>0</v>
      </c>
      <c r="L14" s="253">
        <f>COUNTIFS(Hulptabel!$B$3:$B$152,Vlootplan!$A14,Hulptabel!$D$3:$D$152,Vlootplan!L$4)</f>
        <v>0</v>
      </c>
      <c r="M14" s="534"/>
      <c r="N14" s="537"/>
      <c r="O14" s="537"/>
      <c r="P14" s="537"/>
      <c r="Q14" s="522"/>
      <c r="R14" s="540"/>
      <c r="S14" s="522"/>
      <c r="T14" s="525"/>
      <c r="U14" s="528"/>
      <c r="V14" s="531"/>
      <c r="W14" s="236"/>
      <c r="X14" s="228" t="s">
        <v>362</v>
      </c>
      <c r="Y14" s="241" t="str">
        <f t="shared" si="51"/>
        <v>Licht</v>
      </c>
      <c r="Z14" s="241" t="str">
        <f t="shared" si="51"/>
        <v>55-65</v>
      </c>
      <c r="AA14" s="363">
        <f>IF(Deler=0,0,(SUMIFS(Hulptabel!$G$3:$G$152,Hulptabel!$B$3:$B$152,Vlootplan!$X14,Hulptabel!$D$3:$D$152,Vlootplan!AA$4)/Deler)-D14)</f>
        <v>0</v>
      </c>
      <c r="AB14" s="364">
        <f>IF(Deler=0,0,(SUMIFS(Hulptabel!$G$3:$G$152,Hulptabel!$B$3:$B$152,Vlootplan!$X14,Hulptabel!$D$3:$D$152,Vlootplan!AB$4)/Deler)-E14)</f>
        <v>0</v>
      </c>
      <c r="AC14" s="364">
        <f>IF(Deler=0,0,(SUMIFS(Hulptabel!$G$3:$G$152,Hulptabel!$B$3:$B$152,Vlootplan!$X14,Hulptabel!$D$3:$D$152,Vlootplan!AC$4)/Deler)-F14)</f>
        <v>0</v>
      </c>
      <c r="AD14" s="365">
        <f>IF(Deler=0,0,(SUMIFS(Hulptabel!$G$3:$G$152,Hulptabel!$B$3:$B$152,Vlootplan!$X14,Hulptabel!$D$3:$D$152,Vlootplan!AD$4)/Deler)-G14)</f>
        <v>0</v>
      </c>
      <c r="AE14" s="363">
        <f>IF(Deler=0,0,(SUMIFS(Hulptabel!$G$3:$G$152,Hulptabel!$B$3:$B$152,Vlootplan!$X14,Hulptabel!$D$3:$D$152,Vlootplan!AE$4)/Deler)-H14)</f>
        <v>0</v>
      </c>
      <c r="AF14" s="364">
        <f>IF(Deler=0,0,(SUMIFS(Hulptabel!$G$3:$G$152,Hulptabel!$B$3:$B$152,Vlootplan!$X14,Hulptabel!$D$3:$D$152,Vlootplan!AF$4)/Deler)-I14)</f>
        <v>0</v>
      </c>
      <c r="AG14" s="364">
        <f>IF(Deler=0,0,(SUMIFS(Hulptabel!$G$3:$G$152,Hulptabel!$B$3:$B$152,Vlootplan!$X14,Hulptabel!$D$3:$D$152,Vlootplan!AG$4)/Deler)-J14)</f>
        <v>0</v>
      </c>
      <c r="AH14" s="364">
        <f>IF(Deler=0,0,(SUMIFS(Hulptabel!$G$3:$G$152,Hulptabel!$B$3:$B$152,Vlootplan!$X14,Hulptabel!$D$3:$D$152,Vlootplan!AH$4)/Deler)-K14)</f>
        <v>0</v>
      </c>
      <c r="AI14" s="366">
        <f>IF(Deler=0,0,(SUMIFS(Hulptabel!$G$3:$G$152,Hulptabel!$B$3:$B$152,Vlootplan!$X14,Hulptabel!$D$3:$D$152,Vlootplan!AI$4)/Deler)-L14)</f>
        <v>0</v>
      </c>
      <c r="AJ14" s="579">
        <v>0</v>
      </c>
      <c r="AK14" s="588">
        <v>0</v>
      </c>
      <c r="AL14" s="588">
        <v>0</v>
      </c>
      <c r="AM14" s="591">
        <v>0</v>
      </c>
      <c r="AN14" s="579">
        <v>0</v>
      </c>
      <c r="AO14" s="591">
        <v>0</v>
      </c>
      <c r="AP14" s="579">
        <v>0</v>
      </c>
      <c r="AQ14" s="594">
        <v>0</v>
      </c>
      <c r="AR14" s="582">
        <v>0</v>
      </c>
      <c r="AS14" s="585">
        <v>0</v>
      </c>
      <c r="AU14" s="228" t="s">
        <v>362</v>
      </c>
      <c r="AV14" s="241" t="str">
        <f t="shared" si="52"/>
        <v>Licht</v>
      </c>
      <c r="AW14" s="241" t="str">
        <f t="shared" si="52"/>
        <v>55-65</v>
      </c>
      <c r="AX14" s="254">
        <f t="shared" si="48"/>
        <v>0</v>
      </c>
      <c r="AY14" s="255">
        <f t="shared" si="48"/>
        <v>0</v>
      </c>
      <c r="AZ14" s="255">
        <f t="shared" si="48"/>
        <v>0</v>
      </c>
      <c r="BA14" s="256">
        <f t="shared" si="48"/>
        <v>0</v>
      </c>
      <c r="BB14" s="254">
        <f t="shared" si="48"/>
        <v>0</v>
      </c>
      <c r="BC14" s="255">
        <f t="shared" si="48"/>
        <v>0</v>
      </c>
      <c r="BD14" s="255">
        <f t="shared" si="48"/>
        <v>0</v>
      </c>
      <c r="BE14" s="255">
        <f t="shared" si="48"/>
        <v>0</v>
      </c>
      <c r="BF14" s="257">
        <f t="shared" si="48"/>
        <v>0</v>
      </c>
      <c r="BG14" s="543">
        <f t="shared" si="48"/>
        <v>0</v>
      </c>
      <c r="BH14" s="564">
        <f t="shared" si="48"/>
        <v>0</v>
      </c>
      <c r="BI14" s="564">
        <f t="shared" si="48"/>
        <v>0</v>
      </c>
      <c r="BJ14" s="546">
        <f t="shared" si="48"/>
        <v>0</v>
      </c>
      <c r="BK14" s="543">
        <f t="shared" si="48"/>
        <v>0</v>
      </c>
      <c r="BL14" s="546">
        <f t="shared" si="48"/>
        <v>0</v>
      </c>
      <c r="BM14" s="543">
        <f t="shared" si="48"/>
        <v>0</v>
      </c>
      <c r="BN14" s="549">
        <f t="shared" si="49"/>
        <v>0</v>
      </c>
      <c r="BO14" s="552">
        <f t="shared" si="49"/>
        <v>0</v>
      </c>
      <c r="BP14" s="555">
        <f t="shared" si="49"/>
        <v>0</v>
      </c>
      <c r="BQ14" s="236"/>
      <c r="BR14" s="228" t="s">
        <v>362</v>
      </c>
      <c r="BS14" s="241" t="str">
        <f t="shared" si="53"/>
        <v>Licht</v>
      </c>
      <c r="BT14" s="241" t="str">
        <f t="shared" si="53"/>
        <v>55-65</v>
      </c>
      <c r="BU14" s="250">
        <f>SUMIFS(Hulptabel!$V$3:$V$152,Hulptabel!$B$3:$B$152,Vlootplan!$AU14,Hulptabel!$D$3:$D$152,Vlootplan!AX$4)</f>
        <v>0</v>
      </c>
      <c r="BV14" s="251">
        <f>SUMIFS(Hulptabel!$V$3:$V$152,Hulptabel!$B$3:$B$152,Vlootplan!$AU14,Hulptabel!$D$3:$D$152,Vlootplan!AY$4)</f>
        <v>0</v>
      </c>
      <c r="BW14" s="251">
        <f>SUMIFS(Hulptabel!$V$3:$V$152,Hulptabel!$B$3:$B$152,Vlootplan!$AU14,Hulptabel!$D$3:$D$152,Vlootplan!AZ$4)</f>
        <v>0</v>
      </c>
      <c r="BX14" s="252">
        <f>SUMIFS(Hulptabel!$V$3:$V$152,Hulptabel!$B$3:$B$152,Vlootplan!$AU14,Hulptabel!$D$3:$D$152,Vlootplan!BA$4)</f>
        <v>0</v>
      </c>
      <c r="BY14" s="250">
        <f>SUMIFS(Hulptabel!$V$3:$V$152,Hulptabel!$B$3:$B$152,Vlootplan!$AU14,Hulptabel!$D$3:$D$152,Vlootplan!BB$4)</f>
        <v>0</v>
      </c>
      <c r="BZ14" s="251">
        <f>SUMIFS(Hulptabel!$V$3:$V$152,Hulptabel!$B$3:$B$152,Vlootplan!$AU14,Hulptabel!$D$3:$D$152,Vlootplan!BC$4)</f>
        <v>0</v>
      </c>
      <c r="CA14" s="251">
        <f>SUMIFS(Hulptabel!$V$3:$V$152,Hulptabel!$B$3:$B$152,Vlootplan!$AU14,Hulptabel!$D$3:$D$152,Vlootplan!BD$4)</f>
        <v>0</v>
      </c>
      <c r="CB14" s="251">
        <f>SUMIFS(Hulptabel!$V$3:$V$152,Hulptabel!$B$3:$B$152,Vlootplan!$AU14,Hulptabel!$D$3:$D$152,Vlootplan!BE$4)</f>
        <v>0</v>
      </c>
      <c r="CC14" s="253">
        <f>SUMIFS(Hulptabel!$V$3:$V$152,Hulptabel!$B$3:$B$152,Vlootplan!$AU14,Hulptabel!$D$3:$D$152,Vlootplan!BF$4)</f>
        <v>0</v>
      </c>
      <c r="CD14" s="534"/>
      <c r="CE14" s="537"/>
      <c r="CF14" s="537"/>
      <c r="CG14" s="537"/>
      <c r="CH14" s="522"/>
      <c r="CI14" s="540"/>
      <c r="CJ14" s="522"/>
      <c r="CK14" s="525"/>
      <c r="CL14" s="528"/>
      <c r="CM14" s="531"/>
    </row>
    <row r="15" spans="1:91" s="258" customFormat="1" ht="24" customHeight="1" x14ac:dyDescent="0.25">
      <c r="C15" s="260">
        <f>SUM(D15:V15)</f>
        <v>22</v>
      </c>
      <c r="D15" s="261">
        <f>SUM(D11:D14)</f>
        <v>8</v>
      </c>
      <c r="E15" s="261">
        <f t="shared" ref="E15:V15" si="54">SUM(E11:E14)</f>
        <v>5</v>
      </c>
      <c r="F15" s="261">
        <f t="shared" si="54"/>
        <v>2</v>
      </c>
      <c r="G15" s="261">
        <f t="shared" si="54"/>
        <v>0</v>
      </c>
      <c r="H15" s="261">
        <f t="shared" si="54"/>
        <v>1</v>
      </c>
      <c r="I15" s="261">
        <f t="shared" si="54"/>
        <v>0</v>
      </c>
      <c r="J15" s="261">
        <f t="shared" si="54"/>
        <v>0</v>
      </c>
      <c r="K15" s="261">
        <f t="shared" si="54"/>
        <v>1</v>
      </c>
      <c r="L15" s="261">
        <f t="shared" si="54"/>
        <v>1</v>
      </c>
      <c r="M15" s="261">
        <f t="shared" si="54"/>
        <v>0</v>
      </c>
      <c r="N15" s="261">
        <f t="shared" si="54"/>
        <v>0</v>
      </c>
      <c r="O15" s="261">
        <f t="shared" si="54"/>
        <v>1</v>
      </c>
      <c r="P15" s="261">
        <f t="shared" si="54"/>
        <v>1</v>
      </c>
      <c r="Q15" s="261">
        <f t="shared" si="54"/>
        <v>0</v>
      </c>
      <c r="R15" s="261">
        <f t="shared" si="54"/>
        <v>0</v>
      </c>
      <c r="S15" s="261">
        <f t="shared" si="54"/>
        <v>0</v>
      </c>
      <c r="T15" s="261">
        <f t="shared" si="54"/>
        <v>2</v>
      </c>
      <c r="U15" s="261">
        <f t="shared" si="54"/>
        <v>0</v>
      </c>
      <c r="V15" s="261">
        <f t="shared" si="54"/>
        <v>0</v>
      </c>
      <c r="Z15" s="262"/>
      <c r="AA15" s="367">
        <f t="shared" ref="AA15:AI15" si="55">SUM(AA11:AA14)</f>
        <v>3.8446215139442228</v>
      </c>
      <c r="AB15" s="367">
        <f t="shared" si="55"/>
        <v>2.9960159362549796</v>
      </c>
      <c r="AC15" s="367">
        <f t="shared" si="55"/>
        <v>3.2709163346613543</v>
      </c>
      <c r="AD15" s="367">
        <f t="shared" si="55"/>
        <v>0</v>
      </c>
      <c r="AE15" s="367">
        <f t="shared" si="55"/>
        <v>-0.15139442231075706</v>
      </c>
      <c r="AF15" s="367">
        <f t="shared" si="55"/>
        <v>0</v>
      </c>
      <c r="AG15" s="367">
        <f t="shared" si="55"/>
        <v>0</v>
      </c>
      <c r="AH15" s="367">
        <f t="shared" si="55"/>
        <v>-0.36653386454183268</v>
      </c>
      <c r="AI15" s="367">
        <f t="shared" si="55"/>
        <v>-0.12749003984063745</v>
      </c>
      <c r="AJ15" s="367">
        <f>AJ11</f>
        <v>0</v>
      </c>
      <c r="AK15" s="367">
        <f>AK11</f>
        <v>0</v>
      </c>
      <c r="AL15" s="367">
        <f t="shared" ref="AL15:AS15" si="56">AL11</f>
        <v>0.7689243027888446</v>
      </c>
      <c r="AM15" s="367">
        <f t="shared" si="56"/>
        <v>1.3904382470119518</v>
      </c>
      <c r="AN15" s="367">
        <f t="shared" si="56"/>
        <v>0</v>
      </c>
      <c r="AO15" s="367">
        <f t="shared" si="56"/>
        <v>0</v>
      </c>
      <c r="AP15" s="367">
        <f t="shared" si="56"/>
        <v>0</v>
      </c>
      <c r="AQ15" s="367">
        <f t="shared" si="56"/>
        <v>0.41434262948207179</v>
      </c>
      <c r="AR15" s="367">
        <f t="shared" si="56"/>
        <v>0</v>
      </c>
      <c r="AS15" s="367">
        <f t="shared" si="56"/>
        <v>0</v>
      </c>
      <c r="AW15" s="372">
        <f>IF(OR(C15=0,$AW$29=0),0,(BT15/C15)/$AW$29)</f>
        <v>1.5494661921708186</v>
      </c>
      <c r="AX15" s="372">
        <f t="shared" si="48"/>
        <v>0.64655990510083039</v>
      </c>
      <c r="AY15" s="372">
        <f t="shared" si="48"/>
        <v>1.3967259786476869</v>
      </c>
      <c r="AZ15" s="372">
        <f t="shared" si="48"/>
        <v>4.6035587188612102</v>
      </c>
      <c r="BA15" s="372">
        <f t="shared" si="48"/>
        <v>0</v>
      </c>
      <c r="BB15" s="372">
        <f t="shared" si="48"/>
        <v>0.74116251482799522</v>
      </c>
      <c r="BC15" s="372">
        <f t="shared" si="48"/>
        <v>0</v>
      </c>
      <c r="BD15" s="372">
        <f t="shared" si="48"/>
        <v>0</v>
      </c>
      <c r="BE15" s="372">
        <f t="shared" si="48"/>
        <v>1.1065243179122182</v>
      </c>
      <c r="BF15" s="372">
        <f t="shared" si="48"/>
        <v>3.0481613285883746</v>
      </c>
      <c r="BG15" s="372">
        <f t="shared" si="48"/>
        <v>0</v>
      </c>
      <c r="BH15" s="372">
        <f t="shared" si="48"/>
        <v>0</v>
      </c>
      <c r="BI15" s="372">
        <f t="shared" si="48"/>
        <v>1.544958481613286</v>
      </c>
      <c r="BJ15" s="372">
        <f t="shared" si="48"/>
        <v>4.1755634638196915</v>
      </c>
      <c r="BK15" s="372">
        <f t="shared" si="48"/>
        <v>0</v>
      </c>
      <c r="BL15" s="372">
        <f t="shared" si="48"/>
        <v>0</v>
      </c>
      <c r="BM15" s="372">
        <f t="shared" si="48"/>
        <v>0</v>
      </c>
      <c r="BN15" s="372">
        <f t="shared" si="49"/>
        <v>1.0543297746144722</v>
      </c>
      <c r="BO15" s="372">
        <f t="shared" si="49"/>
        <v>0</v>
      </c>
      <c r="BP15" s="372">
        <f t="shared" si="49"/>
        <v>0</v>
      </c>
      <c r="BT15" s="260">
        <f>SUM(BU15:CM15)</f>
        <v>6531</v>
      </c>
      <c r="BU15" s="261">
        <f>SUM(BU11:BU14)</f>
        <v>991</v>
      </c>
      <c r="BV15" s="261">
        <f t="shared" ref="BV15:CM15" si="57">SUM(BV11:BV14)</f>
        <v>1338</v>
      </c>
      <c r="BW15" s="261">
        <f t="shared" si="57"/>
        <v>1764</v>
      </c>
      <c r="BX15" s="261">
        <f t="shared" si="57"/>
        <v>0</v>
      </c>
      <c r="BY15" s="261">
        <f t="shared" si="57"/>
        <v>142</v>
      </c>
      <c r="BZ15" s="261">
        <f t="shared" si="57"/>
        <v>0</v>
      </c>
      <c r="CA15" s="261">
        <f t="shared" si="57"/>
        <v>0</v>
      </c>
      <c r="CB15" s="261">
        <f t="shared" si="57"/>
        <v>212</v>
      </c>
      <c r="CC15" s="261">
        <f t="shared" si="57"/>
        <v>584</v>
      </c>
      <c r="CD15" s="261">
        <f t="shared" si="57"/>
        <v>0</v>
      </c>
      <c r="CE15" s="261">
        <f t="shared" si="57"/>
        <v>0</v>
      </c>
      <c r="CF15" s="261">
        <f t="shared" si="57"/>
        <v>296</v>
      </c>
      <c r="CG15" s="261">
        <f t="shared" si="57"/>
        <v>800</v>
      </c>
      <c r="CH15" s="261">
        <f t="shared" si="57"/>
        <v>0</v>
      </c>
      <c r="CI15" s="261">
        <f t="shared" si="57"/>
        <v>0</v>
      </c>
      <c r="CJ15" s="261">
        <f t="shared" si="57"/>
        <v>0</v>
      </c>
      <c r="CK15" s="261">
        <f t="shared" si="57"/>
        <v>404</v>
      </c>
      <c r="CL15" s="261">
        <f t="shared" si="57"/>
        <v>0</v>
      </c>
      <c r="CM15" s="261">
        <f t="shared" si="57"/>
        <v>0</v>
      </c>
    </row>
    <row r="16" spans="1:91" x14ac:dyDescent="0.25">
      <c r="A16" s="228" t="s">
        <v>202</v>
      </c>
      <c r="C16" s="228" t="s">
        <v>351</v>
      </c>
      <c r="D16" s="229" t="str">
        <f>D10</f>
        <v>1x</v>
      </c>
      <c r="E16" s="229" t="str">
        <f t="shared" ref="E16:V16" si="58">E10</f>
        <v>2x</v>
      </c>
      <c r="F16" s="229" t="str">
        <f t="shared" si="58"/>
        <v>4x+</v>
      </c>
      <c r="G16" s="229" t="str">
        <f t="shared" si="58"/>
        <v>4x</v>
      </c>
      <c r="H16" s="229" t="str">
        <f t="shared" si="58"/>
        <v>2-</v>
      </c>
      <c r="I16" s="229" t="str">
        <f t="shared" si="58"/>
        <v>2+</v>
      </c>
      <c r="J16" s="229" t="str">
        <f t="shared" si="58"/>
        <v>4-</v>
      </c>
      <c r="K16" s="229" t="str">
        <f t="shared" si="58"/>
        <v>4+</v>
      </c>
      <c r="L16" s="229" t="str">
        <f t="shared" si="58"/>
        <v>8+</v>
      </c>
      <c r="M16" s="229" t="str">
        <f t="shared" si="58"/>
        <v>C1x</v>
      </c>
      <c r="N16" s="229" t="str">
        <f t="shared" si="58"/>
        <v>C2x</v>
      </c>
      <c r="O16" s="229" t="str">
        <f t="shared" si="58"/>
        <v>C2x+</v>
      </c>
      <c r="P16" s="229" t="str">
        <f t="shared" si="58"/>
        <v>C4x+</v>
      </c>
      <c r="Q16" s="229" t="str">
        <f t="shared" si="58"/>
        <v>C2+</v>
      </c>
      <c r="R16" s="229" t="str">
        <f t="shared" si="58"/>
        <v>C4+</v>
      </c>
      <c r="S16" s="229" t="str">
        <f t="shared" si="58"/>
        <v>W1x+</v>
      </c>
      <c r="T16" s="229" t="str">
        <f t="shared" si="58"/>
        <v>W2x+</v>
      </c>
      <c r="U16" s="229" t="str">
        <f t="shared" si="58"/>
        <v>W2+</v>
      </c>
      <c r="V16" s="229" t="str">
        <f t="shared" si="58"/>
        <v>W4+</v>
      </c>
      <c r="X16" s="228" t="s">
        <v>202</v>
      </c>
      <c r="Z16" s="228" t="s">
        <v>351</v>
      </c>
      <c r="AA16" s="368" t="str">
        <f>AA10</f>
        <v>1x</v>
      </c>
      <c r="AB16" s="368" t="str">
        <f t="shared" ref="AB16:AS16" si="59">AB10</f>
        <v>2x</v>
      </c>
      <c r="AC16" s="368" t="str">
        <f t="shared" si="59"/>
        <v>4x+</v>
      </c>
      <c r="AD16" s="368" t="str">
        <f t="shared" si="59"/>
        <v>4x</v>
      </c>
      <c r="AE16" s="368" t="str">
        <f t="shared" si="59"/>
        <v>2-</v>
      </c>
      <c r="AF16" s="368" t="str">
        <f t="shared" si="59"/>
        <v>2+</v>
      </c>
      <c r="AG16" s="368" t="str">
        <f t="shared" si="59"/>
        <v>4-</v>
      </c>
      <c r="AH16" s="368" t="str">
        <f t="shared" si="59"/>
        <v>4+</v>
      </c>
      <c r="AI16" s="368" t="str">
        <f t="shared" si="59"/>
        <v>8+</v>
      </c>
      <c r="AJ16" s="368" t="str">
        <f t="shared" si="59"/>
        <v>C1x</v>
      </c>
      <c r="AK16" s="368" t="str">
        <f t="shared" si="59"/>
        <v>C2x</v>
      </c>
      <c r="AL16" s="368" t="str">
        <f t="shared" si="59"/>
        <v>C2x+</v>
      </c>
      <c r="AM16" s="368" t="str">
        <f t="shared" si="59"/>
        <v>C4x+</v>
      </c>
      <c r="AN16" s="368" t="str">
        <f t="shared" si="59"/>
        <v>C2+</v>
      </c>
      <c r="AO16" s="368" t="str">
        <f t="shared" si="59"/>
        <v>C4+</v>
      </c>
      <c r="AP16" s="368" t="str">
        <f t="shared" si="59"/>
        <v>W1x+</v>
      </c>
      <c r="AQ16" s="368" t="str">
        <f t="shared" si="59"/>
        <v>W2x+</v>
      </c>
      <c r="AR16" s="368" t="str">
        <f t="shared" si="59"/>
        <v>W2+</v>
      </c>
      <c r="AS16" s="368" t="str">
        <f t="shared" si="59"/>
        <v>W4+</v>
      </c>
      <c r="AU16" s="228" t="s">
        <v>202</v>
      </c>
      <c r="AW16" s="228" t="s">
        <v>351</v>
      </c>
      <c r="AX16" s="229" t="str">
        <f>AX10</f>
        <v>1x</v>
      </c>
      <c r="AY16" s="229" t="str">
        <f t="shared" ref="AY16:BP16" si="60">AY10</f>
        <v>2x</v>
      </c>
      <c r="AZ16" s="229" t="str">
        <f t="shared" si="60"/>
        <v>4x+</v>
      </c>
      <c r="BA16" s="229" t="str">
        <f t="shared" si="60"/>
        <v>4x</v>
      </c>
      <c r="BB16" s="229" t="str">
        <f t="shared" si="60"/>
        <v>2-</v>
      </c>
      <c r="BC16" s="229" t="str">
        <f t="shared" si="60"/>
        <v>2+</v>
      </c>
      <c r="BD16" s="229" t="str">
        <f t="shared" si="60"/>
        <v>4-</v>
      </c>
      <c r="BE16" s="229" t="str">
        <f t="shared" si="60"/>
        <v>4+</v>
      </c>
      <c r="BF16" s="229" t="str">
        <f t="shared" si="60"/>
        <v>8+</v>
      </c>
      <c r="BG16" s="229" t="str">
        <f t="shared" si="60"/>
        <v>C1x</v>
      </c>
      <c r="BH16" s="229" t="str">
        <f t="shared" si="60"/>
        <v>C2x</v>
      </c>
      <c r="BI16" s="229" t="str">
        <f t="shared" si="60"/>
        <v>C2x+</v>
      </c>
      <c r="BJ16" s="229" t="str">
        <f t="shared" si="60"/>
        <v>C4x+</v>
      </c>
      <c r="BK16" s="229" t="str">
        <f t="shared" si="60"/>
        <v>C2+</v>
      </c>
      <c r="BL16" s="229" t="str">
        <f t="shared" si="60"/>
        <v>C4+</v>
      </c>
      <c r="BM16" s="229" t="str">
        <f t="shared" si="60"/>
        <v>W1x+</v>
      </c>
      <c r="BN16" s="229" t="str">
        <f t="shared" si="60"/>
        <v>W2x+</v>
      </c>
      <c r="BO16" s="229" t="str">
        <f t="shared" si="60"/>
        <v>W2+</v>
      </c>
      <c r="BP16" s="229" t="str">
        <f t="shared" si="60"/>
        <v>W4+</v>
      </c>
      <c r="BR16" s="228" t="s">
        <v>202</v>
      </c>
      <c r="BT16" s="228" t="s">
        <v>351</v>
      </c>
      <c r="BU16" s="229" t="str">
        <f>BU10</f>
        <v>1x</v>
      </c>
      <c r="BV16" s="229" t="str">
        <f t="shared" ref="BV16:CM16" si="61">BV10</f>
        <v>2x</v>
      </c>
      <c r="BW16" s="229" t="str">
        <f t="shared" si="61"/>
        <v>4x+</v>
      </c>
      <c r="BX16" s="229" t="str">
        <f t="shared" si="61"/>
        <v>4x</v>
      </c>
      <c r="BY16" s="229" t="str">
        <f t="shared" si="61"/>
        <v>2-</v>
      </c>
      <c r="BZ16" s="229" t="str">
        <f t="shared" si="61"/>
        <v>2+</v>
      </c>
      <c r="CA16" s="229" t="str">
        <f t="shared" si="61"/>
        <v>4-</v>
      </c>
      <c r="CB16" s="229" t="str">
        <f t="shared" si="61"/>
        <v>4+</v>
      </c>
      <c r="CC16" s="229" t="str">
        <f t="shared" si="61"/>
        <v>8+</v>
      </c>
      <c r="CD16" s="229" t="str">
        <f t="shared" si="61"/>
        <v>C1x</v>
      </c>
      <c r="CE16" s="229" t="str">
        <f t="shared" si="61"/>
        <v>C2x</v>
      </c>
      <c r="CF16" s="229" t="str">
        <f t="shared" si="61"/>
        <v>C2x+</v>
      </c>
      <c r="CG16" s="229" t="str">
        <f t="shared" si="61"/>
        <v>C4x+</v>
      </c>
      <c r="CH16" s="229" t="str">
        <f t="shared" si="61"/>
        <v>C2+</v>
      </c>
      <c r="CI16" s="229" t="str">
        <f t="shared" si="61"/>
        <v>C4+</v>
      </c>
      <c r="CJ16" s="229" t="str">
        <f t="shared" si="61"/>
        <v>W1x+</v>
      </c>
      <c r="CK16" s="229" t="str">
        <f t="shared" si="61"/>
        <v>W2x+</v>
      </c>
      <c r="CL16" s="229" t="str">
        <f t="shared" si="61"/>
        <v>W2+</v>
      </c>
      <c r="CM16" s="229" t="str">
        <f t="shared" si="61"/>
        <v>W4+</v>
      </c>
    </row>
    <row r="17" spans="1:91" x14ac:dyDescent="0.25">
      <c r="A17" s="228" t="s">
        <v>296</v>
      </c>
      <c r="B17" s="241" t="str">
        <f t="shared" ref="B17:C20" si="62">B11</f>
        <v>Zeer zwaar</v>
      </c>
      <c r="C17" s="241" t="str">
        <f t="shared" si="62"/>
        <v>86-95+</v>
      </c>
      <c r="D17" s="232">
        <f>COUNTIFS(Hulptabel!$B$3:$B$152,Vlootplan!$A17,Hulptabel!$D$3:$D$152,Vlootplan!D$4)</f>
        <v>1</v>
      </c>
      <c r="E17" s="233">
        <f>COUNTIFS(Hulptabel!$B$3:$B$152,Vlootplan!$A17,Hulptabel!$D$3:$D$152,Vlootplan!E$4)</f>
        <v>0</v>
      </c>
      <c r="F17" s="233">
        <f>COUNTIFS(Hulptabel!$B$3:$B$152,Vlootplan!$A17,Hulptabel!$D$3:$D$152,Vlootplan!F$4)</f>
        <v>0</v>
      </c>
      <c r="G17" s="234">
        <f>COUNTIFS(Hulptabel!$B$3:$B$152,Vlootplan!$A17,Hulptabel!$D$3:$D$152,Vlootplan!G$4)</f>
        <v>0</v>
      </c>
      <c r="H17" s="232">
        <f>COUNTIFS(Hulptabel!$B$3:$B$152,Vlootplan!$A17,Hulptabel!$D$3:$D$152,Vlootplan!H$4)</f>
        <v>0</v>
      </c>
      <c r="I17" s="233">
        <f>COUNTIFS(Hulptabel!$B$3:$B$152,Vlootplan!$A17,Hulptabel!$D$3:$D$152,Vlootplan!I$4)</f>
        <v>0</v>
      </c>
      <c r="J17" s="233">
        <f>COUNTIFS(Hulptabel!$B$3:$B$152,Vlootplan!$A17,Hulptabel!$D$3:$D$152,Vlootplan!J$4)</f>
        <v>0</v>
      </c>
      <c r="K17" s="233">
        <f>COUNTIFS(Hulptabel!$B$3:$B$152,Vlootplan!$A17,Hulptabel!$D$3:$D$152,Vlootplan!K$4)</f>
        <v>0</v>
      </c>
      <c r="L17" s="235">
        <f>COUNTIFS(Hulptabel!$B$3:$B$152,Vlootplan!$A17,Hulptabel!$D$3:$D$152,Vlootplan!L$4)</f>
        <v>0</v>
      </c>
      <c r="M17" s="532">
        <f>COUNTIFS(Hulptabel!$B$3:$B$152,3,Hulptabel!$D$3:$D$152,Vlootplan!M$4)</f>
        <v>5</v>
      </c>
      <c r="N17" s="535">
        <f>COUNTIFS(Hulptabel!$B$3:$B$152,3,Hulptabel!$D$3:$D$152,Vlootplan!N$4)</f>
        <v>2</v>
      </c>
      <c r="O17" s="535">
        <f>COUNTIFS(Hulptabel!$B$3:$B$152,3,Hulptabel!$D$3:$D$152,Vlootplan!O$4)</f>
        <v>1</v>
      </c>
      <c r="P17" s="535">
        <f>COUNTIFS(Hulptabel!$B$3:$B$152,3,Hulptabel!$D$3:$D$152,Vlootplan!P$4)</f>
        <v>2</v>
      </c>
      <c r="Q17" s="520">
        <f>COUNTIFS(Hulptabel!$B$3:$B$152,3,Hulptabel!$D$3:$D$152,Vlootplan!Q$4)</f>
        <v>1</v>
      </c>
      <c r="R17" s="538">
        <f>COUNTIFS(Hulptabel!$B$3:$B$152,3,Hulptabel!$D$3:$D$152,Vlootplan!R$4)</f>
        <v>2</v>
      </c>
      <c r="S17" s="520">
        <f>COUNTIFS(Hulptabel!$B$3:$B$152,3,Hulptabel!$D$3:$D$152,Vlootplan!S$4)</f>
        <v>1</v>
      </c>
      <c r="T17" s="523">
        <f>COUNTIFS(Hulptabel!$B$3:$B$152,3,Hulptabel!$D$3:$D$152,Vlootplan!T$4)</f>
        <v>3</v>
      </c>
      <c r="U17" s="526">
        <f>COUNTIFS(Hulptabel!$B$3:$B$152,3,Hulptabel!$D$3:$D$152,Vlootplan!U$4)</f>
        <v>0</v>
      </c>
      <c r="V17" s="529">
        <f>COUNTIFS(Hulptabel!$B$3:$B$152,3,Hulptabel!$D$3:$D$152,Vlootplan!V$4)</f>
        <v>0</v>
      </c>
      <c r="W17" s="236"/>
      <c r="X17" s="228" t="s">
        <v>296</v>
      </c>
      <c r="Y17" s="241" t="str">
        <f t="shared" ref="Y17:Z20" si="63">Y11</f>
        <v>Zeer zwaar</v>
      </c>
      <c r="Z17" s="241" t="str">
        <f t="shared" si="63"/>
        <v>86-95+</v>
      </c>
      <c r="AA17" s="355">
        <f>IF(Deler=0,0,(SUMIFS(Hulptabel!$G$3:$G$152,Hulptabel!$B$3:$B$152,Vlootplan!$X17,Hulptabel!$D$3:$D$152,Vlootplan!AA$4)/Deler)-D17)</f>
        <v>-0.53386454183266929</v>
      </c>
      <c r="AB17" s="356">
        <f>IF(Deler=0,0,(SUMIFS(Hulptabel!$G$3:$G$152,Hulptabel!$B$3:$B$152,Vlootplan!$X17,Hulptabel!$D$3:$D$152,Vlootplan!AB$4)/Deler)-E17)</f>
        <v>0</v>
      </c>
      <c r="AC17" s="356">
        <f>IF(Deler=0,0,(SUMIFS(Hulptabel!$G$3:$G$152,Hulptabel!$B$3:$B$152,Vlootplan!$X17,Hulptabel!$D$3:$D$152,Vlootplan!AC$4)/Deler)-F17)</f>
        <v>0</v>
      </c>
      <c r="AD17" s="357">
        <f>IF(Deler=0,0,(SUMIFS(Hulptabel!$G$3:$G$152,Hulptabel!$B$3:$B$152,Vlootplan!$X17,Hulptabel!$D$3:$D$152,Vlootplan!AD$4)/Deler)-G17)</f>
        <v>0</v>
      </c>
      <c r="AE17" s="355">
        <f>IF(Deler=0,0,(SUMIFS(Hulptabel!$G$3:$G$152,Hulptabel!$B$3:$B$152,Vlootplan!$X17,Hulptabel!$D$3:$D$152,Vlootplan!AE$4)/Deler)-H17)</f>
        <v>0</v>
      </c>
      <c r="AF17" s="356">
        <f>IF(Deler=0,0,(SUMIFS(Hulptabel!$G$3:$G$152,Hulptabel!$B$3:$B$152,Vlootplan!$X17,Hulptabel!$D$3:$D$152,Vlootplan!AF$4)/Deler)-I17)</f>
        <v>0</v>
      </c>
      <c r="AG17" s="356">
        <f>IF(Deler=0,0,(SUMIFS(Hulptabel!$G$3:$G$152,Hulptabel!$B$3:$B$152,Vlootplan!$X17,Hulptabel!$D$3:$D$152,Vlootplan!AG$4)/Deler)-J17)</f>
        <v>0</v>
      </c>
      <c r="AH17" s="356">
        <f>IF(Deler=0,0,(SUMIFS(Hulptabel!$G$3:$G$152,Hulptabel!$B$3:$B$152,Vlootplan!$X17,Hulptabel!$D$3:$D$152,Vlootplan!AH$4)/Deler)-K17)</f>
        <v>0</v>
      </c>
      <c r="AI17" s="358">
        <f>IF(Deler=0,0,(SUMIFS(Hulptabel!$G$3:$G$152,Hulptabel!$B$3:$B$152,Vlootplan!$X17,Hulptabel!$D$3:$D$152,Vlootplan!AI$4)/Deler)-L17)</f>
        <v>0</v>
      </c>
      <c r="AJ17" s="577">
        <f>IF(Deler=0,0,(SUMIFS(Hulptabel!$G$3:$G$152,Hulptabel!$B$3:$B$152,3,Hulptabel!$D$3:$D$152,Vlootplan!AJ$4)/Deler)-M17)</f>
        <v>-2.0956175298804784</v>
      </c>
      <c r="AK17" s="586">
        <f>IF(Deler=0,0,(SUMIFS(Hulptabel!$G$3:$G$152,Hulptabel!$B$3:$B$152,3,Hulptabel!$D$3:$D$152,Vlootplan!AK$4)/Deler)-N17)</f>
        <v>0.18725099601593609</v>
      </c>
      <c r="AL17" s="586">
        <f>IF(Deler=0,0,(SUMIFS(Hulptabel!$G$3:$G$152,Hulptabel!$B$3:$B$152,3,Hulptabel!$D$3:$D$152,Vlootplan!AL$4)/Deler)-O17)</f>
        <v>-0.76095617529880477</v>
      </c>
      <c r="AM17" s="589">
        <f>IF(Deler=0,0,(SUMIFS(Hulptabel!$G$3:$G$152,Hulptabel!$B$3:$B$152,3,Hulptabel!$D$3:$D$152,Vlootplan!AM$4)/Deler)-P17)</f>
        <v>1.645418326693227</v>
      </c>
      <c r="AN17" s="577">
        <f>IF(Deler=0,0,(SUMIFS(Hulptabel!$G$3:$G$152,Hulptabel!$B$3:$B$152,3,Hulptabel!$D$3:$D$152,Vlootplan!AN$4)/Deler)-Q17)</f>
        <v>8.7649402390438169E-2</v>
      </c>
      <c r="AO17" s="589">
        <f>IF(Deler=0,0,(SUMIFS(Hulptabel!$G$3:$G$152,Hulptabel!$B$3:$B$152,3,Hulptabel!$D$3:$D$152,Vlootplan!AO$4)/Deler)-R17)</f>
        <v>-1.2231075697211156</v>
      </c>
      <c r="AP17" s="577">
        <f>IF(Deler=0,0,(SUMIFS(Hulptabel!$G$3:$G$152,Hulptabel!$B$3:$B$152,3,Hulptabel!$D$3:$D$152,Vlootplan!AP$4)/Deler)-S17)</f>
        <v>-0.21115537848605581</v>
      </c>
      <c r="AQ17" s="592">
        <f>IF(Deler=0,0,(SUMIFS(Hulptabel!$G$3:$G$152,Hulptabel!$B$3:$B$152,3,Hulptabel!$D$3:$D$152,Vlootplan!AQ$4)/Deler)-T17)</f>
        <v>-0.87250996015936266</v>
      </c>
      <c r="AR17" s="580">
        <f>IF(Deler=0,0,(SUMIFS(Hulptabel!$G$3:$G$152,Hulptabel!$B$3:$B$152,3,Hulptabel!$D$3:$D$152,Vlootplan!AR$4)/Deler)-U17)</f>
        <v>0</v>
      </c>
      <c r="AS17" s="583">
        <f>IF(Deler=0,0,(SUMIFS(Hulptabel!$G$3:$G$152,Hulptabel!$B$3:$B$152,3,Hulptabel!$D$3:$D$152,Vlootplan!AS$4)/Deler)-V17)</f>
        <v>0</v>
      </c>
      <c r="AU17" s="228" t="s">
        <v>296</v>
      </c>
      <c r="AV17" s="241" t="str">
        <f t="shared" ref="AV17:AW20" si="64">AV11</f>
        <v>Zeer zwaar</v>
      </c>
      <c r="AW17" s="241" t="str">
        <f t="shared" si="64"/>
        <v>86-95+</v>
      </c>
      <c r="AX17" s="237">
        <f t="shared" ref="AX17:BM21" si="65">IF(OR(D17=0,$AW$29=0),0,(BU17/D17)/$AW$29)</f>
        <v>0.20355871886120996</v>
      </c>
      <c r="AY17" s="238">
        <f t="shared" si="65"/>
        <v>0</v>
      </c>
      <c r="AZ17" s="238">
        <f t="shared" si="65"/>
        <v>0</v>
      </c>
      <c r="BA17" s="239">
        <f t="shared" si="65"/>
        <v>0</v>
      </c>
      <c r="BB17" s="237">
        <f t="shared" si="65"/>
        <v>0</v>
      </c>
      <c r="BC17" s="238">
        <f t="shared" si="65"/>
        <v>0</v>
      </c>
      <c r="BD17" s="238">
        <f t="shared" si="65"/>
        <v>0</v>
      </c>
      <c r="BE17" s="238">
        <f t="shared" si="65"/>
        <v>0</v>
      </c>
      <c r="BF17" s="240">
        <f t="shared" si="65"/>
        <v>0</v>
      </c>
      <c r="BG17" s="541">
        <f t="shared" si="65"/>
        <v>0.25366548042704629</v>
      </c>
      <c r="BH17" s="562">
        <f t="shared" si="65"/>
        <v>0.95516014234875446</v>
      </c>
      <c r="BI17" s="562">
        <f t="shared" si="65"/>
        <v>0.20877817319098457</v>
      </c>
      <c r="BJ17" s="544">
        <f t="shared" si="65"/>
        <v>3.1838671411625148</v>
      </c>
      <c r="BK17" s="541">
        <f t="shared" si="65"/>
        <v>0.9499406880189798</v>
      </c>
      <c r="BL17" s="544">
        <f t="shared" si="65"/>
        <v>0.67852906287069992</v>
      </c>
      <c r="BM17" s="541">
        <f t="shared" si="65"/>
        <v>0.34448398576512457</v>
      </c>
      <c r="BN17" s="547">
        <f t="shared" ref="BN17:BP21" si="66">IF(OR(T17=0,$AW$29=0),0,(CK17/T17)/$AW$29)</f>
        <v>0.61937524713325431</v>
      </c>
      <c r="BO17" s="550">
        <f t="shared" si="66"/>
        <v>0</v>
      </c>
      <c r="BP17" s="553">
        <f t="shared" si="66"/>
        <v>0</v>
      </c>
      <c r="BQ17" s="236"/>
      <c r="BR17" s="228" t="s">
        <v>296</v>
      </c>
      <c r="BS17" s="241" t="str">
        <f t="shared" ref="BS17:BT20" si="67">BS11</f>
        <v>Zeer zwaar</v>
      </c>
      <c r="BT17" s="241" t="str">
        <f t="shared" si="67"/>
        <v>86-95+</v>
      </c>
      <c r="BU17" s="232">
        <f>SUMIFS(Hulptabel!$V$3:$V$152,Hulptabel!$B$3:$B$152,Vlootplan!$AU17,Hulptabel!$D$3:$D$152,Vlootplan!AX$4)</f>
        <v>39</v>
      </c>
      <c r="BV17" s="233">
        <f>SUMIFS(Hulptabel!$V$3:$V$152,Hulptabel!$B$3:$B$152,Vlootplan!$AU17,Hulptabel!$D$3:$D$152,Vlootplan!AY$4)</f>
        <v>0</v>
      </c>
      <c r="BW17" s="233">
        <f>SUMIFS(Hulptabel!$V$3:$V$152,Hulptabel!$B$3:$B$152,Vlootplan!$AU17,Hulptabel!$D$3:$D$152,Vlootplan!AZ$4)</f>
        <v>0</v>
      </c>
      <c r="BX17" s="234">
        <f>SUMIFS(Hulptabel!$V$3:$V$152,Hulptabel!$B$3:$B$152,Vlootplan!$AU17,Hulptabel!$D$3:$D$152,Vlootplan!BA$4)</f>
        <v>0</v>
      </c>
      <c r="BY17" s="232">
        <f>SUMIFS(Hulptabel!$V$3:$V$152,Hulptabel!$B$3:$B$152,Vlootplan!$AU17,Hulptabel!$D$3:$D$152,Vlootplan!BB$4)</f>
        <v>0</v>
      </c>
      <c r="BZ17" s="233">
        <f>SUMIFS(Hulptabel!$V$3:$V$152,Hulptabel!$B$3:$B$152,Vlootplan!$AU17,Hulptabel!$D$3:$D$152,Vlootplan!BC$4)</f>
        <v>0</v>
      </c>
      <c r="CA17" s="233">
        <f>SUMIFS(Hulptabel!$V$3:$V$152,Hulptabel!$B$3:$B$152,Vlootplan!$AU17,Hulptabel!$D$3:$D$152,Vlootplan!BD$4)</f>
        <v>0</v>
      </c>
      <c r="CB17" s="233">
        <f>SUMIFS(Hulptabel!$V$3:$V$152,Hulptabel!$B$3:$B$152,Vlootplan!$AU17,Hulptabel!$D$3:$D$152,Vlootplan!BE$4)</f>
        <v>0</v>
      </c>
      <c r="CC17" s="235">
        <f>SUMIFS(Hulptabel!$V$3:$V$152,Hulptabel!$B$3:$B$152,Vlootplan!$AU17,Hulptabel!$D$3:$D$152,Vlootplan!BF$4)</f>
        <v>0</v>
      </c>
      <c r="CD17" s="532">
        <f>SUMIFS(Hulptabel!$V$3:$V$152,Hulptabel!$B$3:$B$152,3,Hulptabel!$D$3:$D$152,Vlootplan!BG$4)</f>
        <v>243</v>
      </c>
      <c r="CE17" s="535">
        <f>SUMIFS(Hulptabel!$V$3:$V$152,Hulptabel!$B$3:$B$152,3,Hulptabel!$D$3:$D$152,Vlootplan!BH$4)</f>
        <v>366</v>
      </c>
      <c r="CF17" s="535">
        <f>SUMIFS(Hulptabel!$V$3:$V$152,Hulptabel!$B$3:$B$152,3,Hulptabel!$D$3:$D$152,Vlootplan!BI$4)</f>
        <v>40</v>
      </c>
      <c r="CG17" s="535">
        <f>SUMIFS(Hulptabel!$V$3:$V$152,Hulptabel!$B$3:$B$152,3,Hulptabel!$D$3:$D$152,Vlootplan!BJ$4)</f>
        <v>1220</v>
      </c>
      <c r="CH17" s="520">
        <f>SUMIFS(Hulptabel!$V$3:$V$152,Hulptabel!$B$3:$B$152,3,Hulptabel!$D$3:$D$152,Vlootplan!BK$4)</f>
        <v>182</v>
      </c>
      <c r="CI17" s="538">
        <f>SUMIFS(Hulptabel!$V$3:$V$152,Hulptabel!$B$3:$B$152,3,Hulptabel!$D$3:$D$152,Vlootplan!BL$4)</f>
        <v>260</v>
      </c>
      <c r="CJ17" s="520">
        <f>SUMIFS(Hulptabel!$V$3:$V$152,Hulptabel!$B$3:$B$152,3,Hulptabel!$D$3:$D$152,Vlootplan!BM$4)</f>
        <v>66</v>
      </c>
      <c r="CK17" s="523">
        <f>SUMIFS(Hulptabel!$V$3:$V$152,Hulptabel!$B$3:$B$152,3,Hulptabel!$D$3:$D$152,Vlootplan!BN$4)</f>
        <v>356</v>
      </c>
      <c r="CL17" s="526">
        <f>SUMIFS(Hulptabel!$V$3:$V$152,Hulptabel!$B$3:$B$152,3,Hulptabel!$D$3:$D$152,Vlootplan!BO$4)</f>
        <v>0</v>
      </c>
      <c r="CM17" s="529">
        <f>SUMIFS(Hulptabel!$V$3:$V$152,Hulptabel!$B$3:$B$152,3,Hulptabel!$D$3:$D$152,Vlootplan!BP$4)</f>
        <v>0</v>
      </c>
    </row>
    <row r="18" spans="1:91" x14ac:dyDescent="0.25">
      <c r="A18" s="228" t="s">
        <v>262</v>
      </c>
      <c r="B18" s="241" t="str">
        <f t="shared" si="62"/>
        <v>Zwaar</v>
      </c>
      <c r="C18" s="241" t="str">
        <f t="shared" si="62"/>
        <v>76-85</v>
      </c>
      <c r="D18" s="242">
        <f>COUNTIFS(Hulptabel!$B$3:$B$152,Vlootplan!$A18,Hulptabel!$D$3:$D$152,Vlootplan!D$4)</f>
        <v>0</v>
      </c>
      <c r="E18" s="243">
        <f>COUNTIFS(Hulptabel!$B$3:$B$152,Vlootplan!$A18,Hulptabel!$D$3:$D$152,Vlootplan!E$4)</f>
        <v>0</v>
      </c>
      <c r="F18" s="243">
        <f>COUNTIFS(Hulptabel!$B$3:$B$152,Vlootplan!$A18,Hulptabel!$D$3:$D$152,Vlootplan!F$4)</f>
        <v>1</v>
      </c>
      <c r="G18" s="244">
        <f>COUNTIFS(Hulptabel!$B$3:$B$152,Vlootplan!$A18,Hulptabel!$D$3:$D$152,Vlootplan!G$4)</f>
        <v>0</v>
      </c>
      <c r="H18" s="242">
        <f>COUNTIFS(Hulptabel!$B$3:$B$152,Vlootplan!$A18,Hulptabel!$D$3:$D$152,Vlootplan!H$4)</f>
        <v>0</v>
      </c>
      <c r="I18" s="243">
        <f>COUNTIFS(Hulptabel!$B$3:$B$152,Vlootplan!$A18,Hulptabel!$D$3:$D$152,Vlootplan!I$4)</f>
        <v>0</v>
      </c>
      <c r="J18" s="243">
        <f>COUNTIFS(Hulptabel!$B$3:$B$152,Vlootplan!$A18,Hulptabel!$D$3:$D$152,Vlootplan!J$4)</f>
        <v>0</v>
      </c>
      <c r="K18" s="243">
        <f>COUNTIFS(Hulptabel!$B$3:$B$152,Vlootplan!$A18,Hulptabel!$D$3:$D$152,Vlootplan!K$4)</f>
        <v>1</v>
      </c>
      <c r="L18" s="245">
        <f>COUNTIFS(Hulptabel!$B$3:$B$152,Vlootplan!$A18,Hulptabel!$D$3:$D$152,Vlootplan!L$4)</f>
        <v>1</v>
      </c>
      <c r="M18" s="533"/>
      <c r="N18" s="536"/>
      <c r="O18" s="536"/>
      <c r="P18" s="536"/>
      <c r="Q18" s="521"/>
      <c r="R18" s="539"/>
      <c r="S18" s="521"/>
      <c r="T18" s="524"/>
      <c r="U18" s="527"/>
      <c r="V18" s="530"/>
      <c r="W18" s="236"/>
      <c r="X18" s="228" t="s">
        <v>262</v>
      </c>
      <c r="Y18" s="241" t="str">
        <f t="shared" si="63"/>
        <v>Zwaar</v>
      </c>
      <c r="Z18" s="241" t="str">
        <f t="shared" si="63"/>
        <v>76-85</v>
      </c>
      <c r="AA18" s="359">
        <f>IF(Deler=0,0,(SUMIFS(Hulptabel!$G$3:$G$152,Hulptabel!$B$3:$B$152,Vlootplan!$X18,Hulptabel!$D$3:$D$152,Vlootplan!AA$4)/Deler)-D18)</f>
        <v>0</v>
      </c>
      <c r="AB18" s="360">
        <f>IF(Deler=0,0,(SUMIFS(Hulptabel!$G$3:$G$152,Hulptabel!$B$3:$B$152,Vlootplan!$X18,Hulptabel!$D$3:$D$152,Vlootplan!AB$4)/Deler)-E18)</f>
        <v>0</v>
      </c>
      <c r="AC18" s="360">
        <f>IF(Deler=0,0,(SUMIFS(Hulptabel!$G$3:$G$152,Hulptabel!$B$3:$B$152,Vlootplan!$X18,Hulptabel!$D$3:$D$152,Vlootplan!AC$4)/Deler)-F18)</f>
        <v>2.8964143426294817</v>
      </c>
      <c r="AD18" s="361">
        <f>IF(Deler=0,0,(SUMIFS(Hulptabel!$G$3:$G$152,Hulptabel!$B$3:$B$152,Vlootplan!$X18,Hulptabel!$D$3:$D$152,Vlootplan!AD$4)/Deler)-G18)</f>
        <v>0</v>
      </c>
      <c r="AE18" s="359">
        <f>IF(Deler=0,0,(SUMIFS(Hulptabel!$G$3:$G$152,Hulptabel!$B$3:$B$152,Vlootplan!$X18,Hulptabel!$D$3:$D$152,Vlootplan!AE$4)/Deler)-H18)</f>
        <v>0</v>
      </c>
      <c r="AF18" s="360">
        <f>IF(Deler=0,0,(SUMIFS(Hulptabel!$G$3:$G$152,Hulptabel!$B$3:$B$152,Vlootplan!$X18,Hulptabel!$D$3:$D$152,Vlootplan!AF$4)/Deler)-I18)</f>
        <v>0</v>
      </c>
      <c r="AG18" s="360">
        <f>IF(Deler=0,0,(SUMIFS(Hulptabel!$G$3:$G$152,Hulptabel!$B$3:$B$152,Vlootplan!$X18,Hulptabel!$D$3:$D$152,Vlootplan!AG$4)/Deler)-J18)</f>
        <v>0</v>
      </c>
      <c r="AH18" s="360">
        <f>IF(Deler=0,0,(SUMIFS(Hulptabel!$G$3:$G$152,Hulptabel!$B$3:$B$152,Vlootplan!$X18,Hulptabel!$D$3:$D$152,Vlootplan!AH$4)/Deler)-K18)</f>
        <v>-5.5776892430278946E-2</v>
      </c>
      <c r="AI18" s="362">
        <f>IF(Deler=0,0,(SUMIFS(Hulptabel!$G$3:$G$152,Hulptabel!$B$3:$B$152,Vlootplan!$X18,Hulptabel!$D$3:$D$152,Vlootplan!AI$4)/Deler)-L18)</f>
        <v>-0.952191235059761</v>
      </c>
      <c r="AJ18" s="578">
        <v>0</v>
      </c>
      <c r="AK18" s="587">
        <v>0</v>
      </c>
      <c r="AL18" s="587">
        <v>0</v>
      </c>
      <c r="AM18" s="590">
        <v>0</v>
      </c>
      <c r="AN18" s="578">
        <v>0</v>
      </c>
      <c r="AO18" s="590">
        <v>0</v>
      </c>
      <c r="AP18" s="578">
        <v>0</v>
      </c>
      <c r="AQ18" s="593">
        <v>0</v>
      </c>
      <c r="AR18" s="581">
        <v>0</v>
      </c>
      <c r="AS18" s="584">
        <v>0</v>
      </c>
      <c r="AU18" s="228" t="s">
        <v>262</v>
      </c>
      <c r="AV18" s="241" t="str">
        <f t="shared" si="64"/>
        <v>Zwaar</v>
      </c>
      <c r="AW18" s="241" t="str">
        <f t="shared" si="64"/>
        <v>76-85</v>
      </c>
      <c r="AX18" s="246">
        <f t="shared" si="65"/>
        <v>0</v>
      </c>
      <c r="AY18" s="247">
        <f t="shared" si="65"/>
        <v>0</v>
      </c>
      <c r="AZ18" s="247">
        <f t="shared" si="65"/>
        <v>6.8061684460260974</v>
      </c>
      <c r="BA18" s="248">
        <f t="shared" si="65"/>
        <v>0</v>
      </c>
      <c r="BB18" s="246">
        <f t="shared" si="65"/>
        <v>0</v>
      </c>
      <c r="BC18" s="247">
        <f t="shared" si="65"/>
        <v>0</v>
      </c>
      <c r="BD18" s="247">
        <f t="shared" si="65"/>
        <v>0</v>
      </c>
      <c r="BE18" s="247">
        <f t="shared" si="65"/>
        <v>1.6493475682087781</v>
      </c>
      <c r="BF18" s="249">
        <f t="shared" si="65"/>
        <v>0.16702253855278765</v>
      </c>
      <c r="BG18" s="542">
        <f t="shared" si="65"/>
        <v>0</v>
      </c>
      <c r="BH18" s="563">
        <f t="shared" si="65"/>
        <v>0</v>
      </c>
      <c r="BI18" s="563">
        <f t="shared" si="65"/>
        <v>0</v>
      </c>
      <c r="BJ18" s="545">
        <f t="shared" si="65"/>
        <v>0</v>
      </c>
      <c r="BK18" s="542">
        <f t="shared" si="65"/>
        <v>0</v>
      </c>
      <c r="BL18" s="545">
        <f t="shared" si="65"/>
        <v>0</v>
      </c>
      <c r="BM18" s="542">
        <f t="shared" si="65"/>
        <v>0</v>
      </c>
      <c r="BN18" s="548">
        <f t="shared" si="66"/>
        <v>0</v>
      </c>
      <c r="BO18" s="551">
        <f t="shared" si="66"/>
        <v>0</v>
      </c>
      <c r="BP18" s="554">
        <f t="shared" si="66"/>
        <v>0</v>
      </c>
      <c r="BQ18" s="236"/>
      <c r="BR18" s="228" t="s">
        <v>262</v>
      </c>
      <c r="BS18" s="241" t="str">
        <f t="shared" si="67"/>
        <v>Zwaar</v>
      </c>
      <c r="BT18" s="241" t="str">
        <f t="shared" si="67"/>
        <v>76-85</v>
      </c>
      <c r="BU18" s="242">
        <f>SUMIFS(Hulptabel!$V$3:$V$152,Hulptabel!$B$3:$B$152,Vlootplan!$AU18,Hulptabel!$D$3:$D$152,Vlootplan!AX$4)</f>
        <v>0</v>
      </c>
      <c r="BV18" s="243">
        <f>SUMIFS(Hulptabel!$V$3:$V$152,Hulptabel!$B$3:$B$152,Vlootplan!$AU18,Hulptabel!$D$3:$D$152,Vlootplan!AY$4)</f>
        <v>0</v>
      </c>
      <c r="BW18" s="243">
        <f>SUMIFS(Hulptabel!$V$3:$V$152,Hulptabel!$B$3:$B$152,Vlootplan!$AU18,Hulptabel!$D$3:$D$152,Vlootplan!AZ$4)</f>
        <v>1304</v>
      </c>
      <c r="BX18" s="244">
        <f>SUMIFS(Hulptabel!$V$3:$V$152,Hulptabel!$B$3:$B$152,Vlootplan!$AU18,Hulptabel!$D$3:$D$152,Vlootplan!BA$4)</f>
        <v>0</v>
      </c>
      <c r="BY18" s="242">
        <f>SUMIFS(Hulptabel!$V$3:$V$152,Hulptabel!$B$3:$B$152,Vlootplan!$AU18,Hulptabel!$D$3:$D$152,Vlootplan!BB$4)</f>
        <v>0</v>
      </c>
      <c r="BZ18" s="243">
        <f>SUMIFS(Hulptabel!$V$3:$V$152,Hulptabel!$B$3:$B$152,Vlootplan!$AU18,Hulptabel!$D$3:$D$152,Vlootplan!BC$4)</f>
        <v>0</v>
      </c>
      <c r="CA18" s="243">
        <f>SUMIFS(Hulptabel!$V$3:$V$152,Hulptabel!$B$3:$B$152,Vlootplan!$AU18,Hulptabel!$D$3:$D$152,Vlootplan!BD$4)</f>
        <v>0</v>
      </c>
      <c r="CB18" s="243">
        <f>SUMIFS(Hulptabel!$V$3:$V$152,Hulptabel!$B$3:$B$152,Vlootplan!$AU18,Hulptabel!$D$3:$D$152,Vlootplan!BE$4)</f>
        <v>316</v>
      </c>
      <c r="CC18" s="245">
        <f>SUMIFS(Hulptabel!$V$3:$V$152,Hulptabel!$B$3:$B$152,Vlootplan!$AU18,Hulptabel!$D$3:$D$152,Vlootplan!BF$4)</f>
        <v>32</v>
      </c>
      <c r="CD18" s="533"/>
      <c r="CE18" s="536"/>
      <c r="CF18" s="536"/>
      <c r="CG18" s="536"/>
      <c r="CH18" s="521"/>
      <c r="CI18" s="539"/>
      <c r="CJ18" s="521"/>
      <c r="CK18" s="524"/>
      <c r="CL18" s="527"/>
      <c r="CM18" s="530"/>
    </row>
    <row r="19" spans="1:91" x14ac:dyDescent="0.25">
      <c r="A19" s="228" t="s">
        <v>237</v>
      </c>
      <c r="B19" s="241" t="str">
        <f t="shared" si="62"/>
        <v>Middel</v>
      </c>
      <c r="C19" s="241" t="str">
        <f t="shared" si="62"/>
        <v>66-75</v>
      </c>
      <c r="D19" s="242">
        <f>COUNTIFS(Hulptabel!$B$3:$B$152,Vlootplan!$A19,Hulptabel!$D$3:$D$152,Vlootplan!D$4)</f>
        <v>3</v>
      </c>
      <c r="E19" s="243">
        <f>COUNTIFS(Hulptabel!$B$3:$B$152,Vlootplan!$A19,Hulptabel!$D$3:$D$152,Vlootplan!E$4)</f>
        <v>0</v>
      </c>
      <c r="F19" s="243">
        <f>COUNTIFS(Hulptabel!$B$3:$B$152,Vlootplan!$A19,Hulptabel!$D$3:$D$152,Vlootplan!F$4)</f>
        <v>1</v>
      </c>
      <c r="G19" s="244">
        <f>COUNTIFS(Hulptabel!$B$3:$B$152,Vlootplan!$A19,Hulptabel!$D$3:$D$152,Vlootplan!G$4)</f>
        <v>0</v>
      </c>
      <c r="H19" s="242">
        <f>COUNTIFS(Hulptabel!$B$3:$B$152,Vlootplan!$A19,Hulptabel!$D$3:$D$152,Vlootplan!H$4)</f>
        <v>0</v>
      </c>
      <c r="I19" s="243">
        <f>COUNTIFS(Hulptabel!$B$3:$B$152,Vlootplan!$A19,Hulptabel!$D$3:$D$152,Vlootplan!I$4)</f>
        <v>0</v>
      </c>
      <c r="J19" s="243">
        <f>COUNTIFS(Hulptabel!$B$3:$B$152,Vlootplan!$A19,Hulptabel!$D$3:$D$152,Vlootplan!J$4)</f>
        <v>0</v>
      </c>
      <c r="K19" s="243">
        <f>COUNTIFS(Hulptabel!$B$3:$B$152,Vlootplan!$A19,Hulptabel!$D$3:$D$152,Vlootplan!K$4)</f>
        <v>0</v>
      </c>
      <c r="L19" s="245">
        <f>COUNTIFS(Hulptabel!$B$3:$B$152,Vlootplan!$A19,Hulptabel!$D$3:$D$152,Vlootplan!L$4)</f>
        <v>0</v>
      </c>
      <c r="M19" s="533"/>
      <c r="N19" s="536"/>
      <c r="O19" s="536"/>
      <c r="P19" s="536"/>
      <c r="Q19" s="521"/>
      <c r="R19" s="539"/>
      <c r="S19" s="521"/>
      <c r="T19" s="524"/>
      <c r="U19" s="527"/>
      <c r="V19" s="530"/>
      <c r="W19" s="236"/>
      <c r="X19" s="228" t="s">
        <v>237</v>
      </c>
      <c r="Y19" s="241" t="str">
        <f t="shared" si="63"/>
        <v>Middel</v>
      </c>
      <c r="Z19" s="241" t="str">
        <f t="shared" si="63"/>
        <v>66-75</v>
      </c>
      <c r="AA19" s="359">
        <f>IF(Deler=0,0,(SUMIFS(Hulptabel!$G$3:$G$152,Hulptabel!$B$3:$B$152,Vlootplan!$X19,Hulptabel!$D$3:$D$152,Vlootplan!AA$4)/Deler)-D19)</f>
        <v>-0.60956175298804816</v>
      </c>
      <c r="AB19" s="360">
        <f>IF(Deler=0,0,(SUMIFS(Hulptabel!$G$3:$G$152,Hulptabel!$B$3:$B$152,Vlootplan!$X19,Hulptabel!$D$3:$D$152,Vlootplan!AB$4)/Deler)-E19)</f>
        <v>0</v>
      </c>
      <c r="AC19" s="360">
        <f>IF(Deler=0,0,(SUMIFS(Hulptabel!$G$3:$G$152,Hulptabel!$B$3:$B$152,Vlootplan!$X19,Hulptabel!$D$3:$D$152,Vlootplan!AC$4)/Deler)-F19)</f>
        <v>-0.21115537848605581</v>
      </c>
      <c r="AD19" s="361">
        <f>IF(Deler=0,0,(SUMIFS(Hulptabel!$G$3:$G$152,Hulptabel!$B$3:$B$152,Vlootplan!$X19,Hulptabel!$D$3:$D$152,Vlootplan!AD$4)/Deler)-G19)</f>
        <v>0</v>
      </c>
      <c r="AE19" s="359">
        <f>IF(Deler=0,0,(SUMIFS(Hulptabel!$G$3:$G$152,Hulptabel!$B$3:$B$152,Vlootplan!$X19,Hulptabel!$D$3:$D$152,Vlootplan!AE$4)/Deler)-H19)</f>
        <v>0</v>
      </c>
      <c r="AF19" s="360">
        <f>IF(Deler=0,0,(SUMIFS(Hulptabel!$G$3:$G$152,Hulptabel!$B$3:$B$152,Vlootplan!$X19,Hulptabel!$D$3:$D$152,Vlootplan!AF$4)/Deler)-I19)</f>
        <v>0</v>
      </c>
      <c r="AG19" s="360">
        <f>IF(Deler=0,0,(SUMIFS(Hulptabel!$G$3:$G$152,Hulptabel!$B$3:$B$152,Vlootplan!$X19,Hulptabel!$D$3:$D$152,Vlootplan!AG$4)/Deler)-J19)</f>
        <v>0</v>
      </c>
      <c r="AH19" s="360">
        <f>IF(Deler=0,0,(SUMIFS(Hulptabel!$G$3:$G$152,Hulptabel!$B$3:$B$152,Vlootplan!$X19,Hulptabel!$D$3:$D$152,Vlootplan!AH$4)/Deler)-K19)</f>
        <v>0</v>
      </c>
      <c r="AI19" s="362">
        <f>IF(Deler=0,0,(SUMIFS(Hulptabel!$G$3:$G$152,Hulptabel!$B$3:$B$152,Vlootplan!$X19,Hulptabel!$D$3:$D$152,Vlootplan!AI$4)/Deler)-L19)</f>
        <v>0</v>
      </c>
      <c r="AJ19" s="578">
        <v>0</v>
      </c>
      <c r="AK19" s="587">
        <v>0</v>
      </c>
      <c r="AL19" s="587">
        <v>0</v>
      </c>
      <c r="AM19" s="590">
        <v>0</v>
      </c>
      <c r="AN19" s="578">
        <v>0</v>
      </c>
      <c r="AO19" s="590">
        <v>0</v>
      </c>
      <c r="AP19" s="578">
        <v>0</v>
      </c>
      <c r="AQ19" s="593">
        <v>0</v>
      </c>
      <c r="AR19" s="581">
        <v>0</v>
      </c>
      <c r="AS19" s="584">
        <v>0</v>
      </c>
      <c r="AU19" s="228" t="s">
        <v>237</v>
      </c>
      <c r="AV19" s="241" t="str">
        <f t="shared" si="64"/>
        <v>Middel</v>
      </c>
      <c r="AW19" s="241" t="str">
        <f t="shared" si="64"/>
        <v>66-75</v>
      </c>
      <c r="AX19" s="246">
        <f t="shared" si="65"/>
        <v>0.34796362198497433</v>
      </c>
      <c r="AY19" s="247">
        <f t="shared" si="65"/>
        <v>0</v>
      </c>
      <c r="AZ19" s="247">
        <f t="shared" si="65"/>
        <v>1.3779359430604983</v>
      </c>
      <c r="BA19" s="248">
        <f t="shared" si="65"/>
        <v>0</v>
      </c>
      <c r="BB19" s="246">
        <f t="shared" si="65"/>
        <v>0</v>
      </c>
      <c r="BC19" s="247">
        <f t="shared" si="65"/>
        <v>0</v>
      </c>
      <c r="BD19" s="247">
        <f t="shared" si="65"/>
        <v>0</v>
      </c>
      <c r="BE19" s="247">
        <f t="shared" si="65"/>
        <v>0</v>
      </c>
      <c r="BF19" s="249">
        <f t="shared" si="65"/>
        <v>0</v>
      </c>
      <c r="BG19" s="542">
        <f t="shared" si="65"/>
        <v>0</v>
      </c>
      <c r="BH19" s="563">
        <f t="shared" si="65"/>
        <v>0</v>
      </c>
      <c r="BI19" s="563">
        <f t="shared" si="65"/>
        <v>0</v>
      </c>
      <c r="BJ19" s="545">
        <f t="shared" si="65"/>
        <v>0</v>
      </c>
      <c r="BK19" s="542">
        <f t="shared" si="65"/>
        <v>0</v>
      </c>
      <c r="BL19" s="545">
        <f t="shared" si="65"/>
        <v>0</v>
      </c>
      <c r="BM19" s="542">
        <f t="shared" si="65"/>
        <v>0</v>
      </c>
      <c r="BN19" s="548">
        <f t="shared" si="66"/>
        <v>0</v>
      </c>
      <c r="BO19" s="551">
        <f t="shared" si="66"/>
        <v>0</v>
      </c>
      <c r="BP19" s="554">
        <f t="shared" si="66"/>
        <v>0</v>
      </c>
      <c r="BQ19" s="236"/>
      <c r="BR19" s="228" t="s">
        <v>237</v>
      </c>
      <c r="BS19" s="241" t="str">
        <f t="shared" si="67"/>
        <v>Middel</v>
      </c>
      <c r="BT19" s="241" t="str">
        <f t="shared" si="67"/>
        <v>66-75</v>
      </c>
      <c r="BU19" s="242">
        <f>SUMIFS(Hulptabel!$V$3:$V$152,Hulptabel!$B$3:$B$152,Vlootplan!$AU19,Hulptabel!$D$3:$D$152,Vlootplan!AX$4)</f>
        <v>200</v>
      </c>
      <c r="BV19" s="243">
        <f>SUMIFS(Hulptabel!$V$3:$V$152,Hulptabel!$B$3:$B$152,Vlootplan!$AU19,Hulptabel!$D$3:$D$152,Vlootplan!AY$4)</f>
        <v>0</v>
      </c>
      <c r="BW19" s="243">
        <f>SUMIFS(Hulptabel!$V$3:$V$152,Hulptabel!$B$3:$B$152,Vlootplan!$AU19,Hulptabel!$D$3:$D$152,Vlootplan!AZ$4)</f>
        <v>264</v>
      </c>
      <c r="BX19" s="244">
        <f>SUMIFS(Hulptabel!$V$3:$V$152,Hulptabel!$B$3:$B$152,Vlootplan!$AU19,Hulptabel!$D$3:$D$152,Vlootplan!BA$4)</f>
        <v>0</v>
      </c>
      <c r="BY19" s="242">
        <f>SUMIFS(Hulptabel!$V$3:$V$152,Hulptabel!$B$3:$B$152,Vlootplan!$AU19,Hulptabel!$D$3:$D$152,Vlootplan!BB$4)</f>
        <v>0</v>
      </c>
      <c r="BZ19" s="243">
        <f>SUMIFS(Hulptabel!$V$3:$V$152,Hulptabel!$B$3:$B$152,Vlootplan!$AU19,Hulptabel!$D$3:$D$152,Vlootplan!BC$4)</f>
        <v>0</v>
      </c>
      <c r="CA19" s="243">
        <f>SUMIFS(Hulptabel!$V$3:$V$152,Hulptabel!$B$3:$B$152,Vlootplan!$AU19,Hulptabel!$D$3:$D$152,Vlootplan!BD$4)</f>
        <v>0</v>
      </c>
      <c r="CB19" s="243">
        <f>SUMIFS(Hulptabel!$V$3:$V$152,Hulptabel!$B$3:$B$152,Vlootplan!$AU19,Hulptabel!$D$3:$D$152,Vlootplan!BE$4)</f>
        <v>0</v>
      </c>
      <c r="CC19" s="245">
        <f>SUMIFS(Hulptabel!$V$3:$V$152,Hulptabel!$B$3:$B$152,Vlootplan!$AU19,Hulptabel!$D$3:$D$152,Vlootplan!BF$4)</f>
        <v>0</v>
      </c>
      <c r="CD19" s="533"/>
      <c r="CE19" s="536"/>
      <c r="CF19" s="536"/>
      <c r="CG19" s="536"/>
      <c r="CH19" s="521"/>
      <c r="CI19" s="539"/>
      <c r="CJ19" s="521"/>
      <c r="CK19" s="524"/>
      <c r="CL19" s="527"/>
      <c r="CM19" s="530"/>
    </row>
    <row r="20" spans="1:91" x14ac:dyDescent="0.25">
      <c r="A20" s="228" t="s">
        <v>230</v>
      </c>
      <c r="B20" s="241" t="str">
        <f t="shared" si="62"/>
        <v>Licht</v>
      </c>
      <c r="C20" s="241" t="str">
        <f t="shared" si="62"/>
        <v>55-65</v>
      </c>
      <c r="D20" s="250">
        <f>COUNTIFS(Hulptabel!$B$3:$B$152,Vlootplan!$A20,Hulptabel!$D$3:$D$152,Vlootplan!D$4)</f>
        <v>10</v>
      </c>
      <c r="E20" s="251">
        <f>COUNTIFS(Hulptabel!$B$3:$B$152,Vlootplan!$A20,Hulptabel!$D$3:$D$152,Vlootplan!E$4)</f>
        <v>2</v>
      </c>
      <c r="F20" s="251">
        <f>COUNTIFS(Hulptabel!$B$3:$B$152,Vlootplan!$A20,Hulptabel!$D$3:$D$152,Vlootplan!F$4)</f>
        <v>0</v>
      </c>
      <c r="G20" s="252">
        <f>COUNTIFS(Hulptabel!$B$3:$B$152,Vlootplan!$A20,Hulptabel!$D$3:$D$152,Vlootplan!G$4)</f>
        <v>0</v>
      </c>
      <c r="H20" s="250">
        <f>COUNTIFS(Hulptabel!$B$3:$B$152,Vlootplan!$A20,Hulptabel!$D$3:$D$152,Vlootplan!H$4)</f>
        <v>0</v>
      </c>
      <c r="I20" s="251">
        <f>COUNTIFS(Hulptabel!$B$3:$B$152,Vlootplan!$A20,Hulptabel!$D$3:$D$152,Vlootplan!I$4)</f>
        <v>0</v>
      </c>
      <c r="J20" s="251">
        <f>COUNTIFS(Hulptabel!$B$3:$B$152,Vlootplan!$A20,Hulptabel!$D$3:$D$152,Vlootplan!J$4)</f>
        <v>0</v>
      </c>
      <c r="K20" s="251">
        <f>COUNTIFS(Hulptabel!$B$3:$B$152,Vlootplan!$A20,Hulptabel!$D$3:$D$152,Vlootplan!K$4)</f>
        <v>0</v>
      </c>
      <c r="L20" s="253">
        <f>COUNTIFS(Hulptabel!$B$3:$B$152,Vlootplan!$A20,Hulptabel!$D$3:$D$152,Vlootplan!L$4)</f>
        <v>0</v>
      </c>
      <c r="M20" s="534"/>
      <c r="N20" s="537"/>
      <c r="O20" s="537"/>
      <c r="P20" s="537"/>
      <c r="Q20" s="522"/>
      <c r="R20" s="540"/>
      <c r="S20" s="522"/>
      <c r="T20" s="525"/>
      <c r="U20" s="528"/>
      <c r="V20" s="531"/>
      <c r="W20" s="236"/>
      <c r="X20" s="228" t="s">
        <v>230</v>
      </c>
      <c r="Y20" s="241" t="str">
        <f t="shared" si="63"/>
        <v>Licht</v>
      </c>
      <c r="Z20" s="241" t="str">
        <f t="shared" si="63"/>
        <v>55-65</v>
      </c>
      <c r="AA20" s="363">
        <f>IF(Deler=0,0,(SUMIFS(Hulptabel!$G$3:$G$152,Hulptabel!$B$3:$B$152,Vlootplan!$X20,Hulptabel!$D$3:$D$152,Vlootplan!AA$4)/Deler)-D20)</f>
        <v>-4.8247011952191237</v>
      </c>
      <c r="AB20" s="364">
        <f>IF(Deler=0,0,(SUMIFS(Hulptabel!$G$3:$G$152,Hulptabel!$B$3:$B$152,Vlootplan!$X20,Hulptabel!$D$3:$D$152,Vlootplan!AB$4)/Deler)-E20)</f>
        <v>-1.4143426294820718</v>
      </c>
      <c r="AC20" s="364">
        <f>IF(Deler=0,0,(SUMIFS(Hulptabel!$G$3:$G$152,Hulptabel!$B$3:$B$152,Vlootplan!$X20,Hulptabel!$D$3:$D$152,Vlootplan!AC$4)/Deler)-F20)</f>
        <v>0</v>
      </c>
      <c r="AD20" s="365">
        <f>IF(Deler=0,0,(SUMIFS(Hulptabel!$G$3:$G$152,Hulptabel!$B$3:$B$152,Vlootplan!$X20,Hulptabel!$D$3:$D$152,Vlootplan!AD$4)/Deler)-G20)</f>
        <v>0</v>
      </c>
      <c r="AE20" s="363">
        <f>IF(Deler=0,0,(SUMIFS(Hulptabel!$G$3:$G$152,Hulptabel!$B$3:$B$152,Vlootplan!$X20,Hulptabel!$D$3:$D$152,Vlootplan!AE$4)/Deler)-H20)</f>
        <v>0</v>
      </c>
      <c r="AF20" s="364">
        <f>IF(Deler=0,0,(SUMIFS(Hulptabel!$G$3:$G$152,Hulptabel!$B$3:$B$152,Vlootplan!$X20,Hulptabel!$D$3:$D$152,Vlootplan!AF$4)/Deler)-I20)</f>
        <v>0</v>
      </c>
      <c r="AG20" s="364">
        <f>IF(Deler=0,0,(SUMIFS(Hulptabel!$G$3:$G$152,Hulptabel!$B$3:$B$152,Vlootplan!$X20,Hulptabel!$D$3:$D$152,Vlootplan!AG$4)/Deler)-J20)</f>
        <v>0</v>
      </c>
      <c r="AH20" s="364">
        <f>IF(Deler=0,0,(SUMIFS(Hulptabel!$G$3:$G$152,Hulptabel!$B$3:$B$152,Vlootplan!$X20,Hulptabel!$D$3:$D$152,Vlootplan!AH$4)/Deler)-K20)</f>
        <v>0</v>
      </c>
      <c r="AI20" s="366">
        <f>IF(Deler=0,0,(SUMIFS(Hulptabel!$G$3:$G$152,Hulptabel!$B$3:$B$152,Vlootplan!$X20,Hulptabel!$D$3:$D$152,Vlootplan!AI$4)/Deler)-L20)</f>
        <v>0</v>
      </c>
      <c r="AJ20" s="579">
        <v>0</v>
      </c>
      <c r="AK20" s="588">
        <v>0</v>
      </c>
      <c r="AL20" s="588">
        <v>0</v>
      </c>
      <c r="AM20" s="591">
        <v>0</v>
      </c>
      <c r="AN20" s="579">
        <v>0</v>
      </c>
      <c r="AO20" s="591">
        <v>0</v>
      </c>
      <c r="AP20" s="579">
        <v>0</v>
      </c>
      <c r="AQ20" s="594">
        <v>0</v>
      </c>
      <c r="AR20" s="582">
        <v>0</v>
      </c>
      <c r="AS20" s="585">
        <v>0</v>
      </c>
      <c r="AU20" s="228" t="s">
        <v>230</v>
      </c>
      <c r="AV20" s="241" t="str">
        <f t="shared" si="64"/>
        <v>Licht</v>
      </c>
      <c r="AW20" s="241" t="str">
        <f t="shared" si="64"/>
        <v>55-65</v>
      </c>
      <c r="AX20" s="254">
        <f t="shared" si="65"/>
        <v>0.22600237247924079</v>
      </c>
      <c r="AY20" s="255">
        <f t="shared" si="65"/>
        <v>0.25575326215895611</v>
      </c>
      <c r="AZ20" s="255">
        <f t="shared" si="65"/>
        <v>0</v>
      </c>
      <c r="BA20" s="256">
        <f t="shared" si="65"/>
        <v>0</v>
      </c>
      <c r="BB20" s="254">
        <f t="shared" si="65"/>
        <v>0</v>
      </c>
      <c r="BC20" s="255">
        <f t="shared" si="65"/>
        <v>0</v>
      </c>
      <c r="BD20" s="255">
        <f t="shared" si="65"/>
        <v>0</v>
      </c>
      <c r="BE20" s="255">
        <f t="shared" si="65"/>
        <v>0</v>
      </c>
      <c r="BF20" s="257">
        <f t="shared" si="65"/>
        <v>0</v>
      </c>
      <c r="BG20" s="543">
        <f t="shared" si="65"/>
        <v>0</v>
      </c>
      <c r="BH20" s="564">
        <f t="shared" si="65"/>
        <v>0</v>
      </c>
      <c r="BI20" s="564">
        <f t="shared" si="65"/>
        <v>0</v>
      </c>
      <c r="BJ20" s="546">
        <f t="shared" si="65"/>
        <v>0</v>
      </c>
      <c r="BK20" s="543">
        <f t="shared" si="65"/>
        <v>0</v>
      </c>
      <c r="BL20" s="546">
        <f t="shared" si="65"/>
        <v>0</v>
      </c>
      <c r="BM20" s="543">
        <f t="shared" si="65"/>
        <v>0</v>
      </c>
      <c r="BN20" s="549">
        <f t="shared" si="66"/>
        <v>0</v>
      </c>
      <c r="BO20" s="552">
        <f t="shared" si="66"/>
        <v>0</v>
      </c>
      <c r="BP20" s="555">
        <f t="shared" si="66"/>
        <v>0</v>
      </c>
      <c r="BQ20" s="236"/>
      <c r="BR20" s="228" t="s">
        <v>230</v>
      </c>
      <c r="BS20" s="241" t="str">
        <f t="shared" si="67"/>
        <v>Licht</v>
      </c>
      <c r="BT20" s="241" t="str">
        <f t="shared" si="67"/>
        <v>55-65</v>
      </c>
      <c r="BU20" s="250">
        <f>SUMIFS(Hulptabel!$V$3:$V$152,Hulptabel!$B$3:$B$152,Vlootplan!$AU20,Hulptabel!$D$3:$D$152,Vlootplan!AX$4)</f>
        <v>433</v>
      </c>
      <c r="BV20" s="251">
        <f>SUMIFS(Hulptabel!$V$3:$V$152,Hulptabel!$B$3:$B$152,Vlootplan!$AU20,Hulptabel!$D$3:$D$152,Vlootplan!AY$4)</f>
        <v>98</v>
      </c>
      <c r="BW20" s="251">
        <f>SUMIFS(Hulptabel!$V$3:$V$152,Hulptabel!$B$3:$B$152,Vlootplan!$AU20,Hulptabel!$D$3:$D$152,Vlootplan!AZ$4)</f>
        <v>0</v>
      </c>
      <c r="BX20" s="252">
        <f>SUMIFS(Hulptabel!$V$3:$V$152,Hulptabel!$B$3:$B$152,Vlootplan!$AU20,Hulptabel!$D$3:$D$152,Vlootplan!BA$4)</f>
        <v>0</v>
      </c>
      <c r="BY20" s="250">
        <f>SUMIFS(Hulptabel!$V$3:$V$152,Hulptabel!$B$3:$B$152,Vlootplan!$AU20,Hulptabel!$D$3:$D$152,Vlootplan!BB$4)</f>
        <v>0</v>
      </c>
      <c r="BZ20" s="251">
        <f>SUMIFS(Hulptabel!$V$3:$V$152,Hulptabel!$B$3:$B$152,Vlootplan!$AU20,Hulptabel!$D$3:$D$152,Vlootplan!BC$4)</f>
        <v>0</v>
      </c>
      <c r="CA20" s="251">
        <f>SUMIFS(Hulptabel!$V$3:$V$152,Hulptabel!$B$3:$B$152,Vlootplan!$AU20,Hulptabel!$D$3:$D$152,Vlootplan!BD$4)</f>
        <v>0</v>
      </c>
      <c r="CB20" s="251">
        <f>SUMIFS(Hulptabel!$V$3:$V$152,Hulptabel!$B$3:$B$152,Vlootplan!$AU20,Hulptabel!$D$3:$D$152,Vlootplan!BE$4)</f>
        <v>0</v>
      </c>
      <c r="CC20" s="253">
        <f>SUMIFS(Hulptabel!$V$3:$V$152,Hulptabel!$B$3:$B$152,Vlootplan!$AU20,Hulptabel!$D$3:$D$152,Vlootplan!BF$4)</f>
        <v>0</v>
      </c>
      <c r="CD20" s="534"/>
      <c r="CE20" s="537"/>
      <c r="CF20" s="537"/>
      <c r="CG20" s="537"/>
      <c r="CH20" s="522"/>
      <c r="CI20" s="540"/>
      <c r="CJ20" s="522"/>
      <c r="CK20" s="525"/>
      <c r="CL20" s="528"/>
      <c r="CM20" s="531"/>
    </row>
    <row r="21" spans="1:91" s="258" customFormat="1" ht="27" customHeight="1" x14ac:dyDescent="0.25">
      <c r="C21" s="260">
        <f>SUM(D21:V21)</f>
        <v>37</v>
      </c>
      <c r="D21" s="261">
        <f t="shared" ref="D21:V21" si="68">SUM(D17:D20)</f>
        <v>14</v>
      </c>
      <c r="E21" s="261">
        <f t="shared" si="68"/>
        <v>2</v>
      </c>
      <c r="F21" s="261">
        <f t="shared" si="68"/>
        <v>2</v>
      </c>
      <c r="G21" s="261">
        <f t="shared" si="68"/>
        <v>0</v>
      </c>
      <c r="H21" s="261">
        <f t="shared" si="68"/>
        <v>0</v>
      </c>
      <c r="I21" s="261">
        <f t="shared" si="68"/>
        <v>0</v>
      </c>
      <c r="J21" s="261">
        <f t="shared" si="68"/>
        <v>0</v>
      </c>
      <c r="K21" s="261">
        <f t="shared" si="68"/>
        <v>1</v>
      </c>
      <c r="L21" s="261">
        <f t="shared" si="68"/>
        <v>1</v>
      </c>
      <c r="M21" s="261">
        <f t="shared" si="68"/>
        <v>5</v>
      </c>
      <c r="N21" s="261">
        <f t="shared" si="68"/>
        <v>2</v>
      </c>
      <c r="O21" s="261">
        <f t="shared" si="68"/>
        <v>1</v>
      </c>
      <c r="P21" s="261">
        <f t="shared" si="68"/>
        <v>2</v>
      </c>
      <c r="Q21" s="261">
        <f t="shared" si="68"/>
        <v>1</v>
      </c>
      <c r="R21" s="261">
        <f t="shared" si="68"/>
        <v>2</v>
      </c>
      <c r="S21" s="261">
        <f t="shared" si="68"/>
        <v>1</v>
      </c>
      <c r="T21" s="261">
        <f t="shared" si="68"/>
        <v>3</v>
      </c>
      <c r="U21" s="261">
        <f t="shared" si="68"/>
        <v>0</v>
      </c>
      <c r="V21" s="261">
        <f t="shared" si="68"/>
        <v>0</v>
      </c>
      <c r="Z21" s="262"/>
      <c r="AA21" s="367">
        <f t="shared" ref="AA21:AI21" si="69">SUM(AA17:AA20)</f>
        <v>-5.9681274900398407</v>
      </c>
      <c r="AB21" s="367">
        <f t="shared" si="69"/>
        <v>-1.4143426294820718</v>
      </c>
      <c r="AC21" s="367">
        <f t="shared" si="69"/>
        <v>2.6852589641434257</v>
      </c>
      <c r="AD21" s="367">
        <f t="shared" si="69"/>
        <v>0</v>
      </c>
      <c r="AE21" s="367">
        <f t="shared" si="69"/>
        <v>0</v>
      </c>
      <c r="AF21" s="367">
        <f t="shared" si="69"/>
        <v>0</v>
      </c>
      <c r="AG21" s="367">
        <f t="shared" si="69"/>
        <v>0</v>
      </c>
      <c r="AH21" s="367">
        <f t="shared" si="69"/>
        <v>-5.5776892430278946E-2</v>
      </c>
      <c r="AI21" s="367">
        <f t="shared" si="69"/>
        <v>-0.952191235059761</v>
      </c>
      <c r="AJ21" s="367">
        <f>AJ17</f>
        <v>-2.0956175298804784</v>
      </c>
      <c r="AK21" s="367">
        <f>AK17</f>
        <v>0.18725099601593609</v>
      </c>
      <c r="AL21" s="367">
        <f t="shared" ref="AL21:AS21" si="70">AL17</f>
        <v>-0.76095617529880477</v>
      </c>
      <c r="AM21" s="367">
        <f t="shared" si="70"/>
        <v>1.645418326693227</v>
      </c>
      <c r="AN21" s="367">
        <f t="shared" si="70"/>
        <v>8.7649402390438169E-2</v>
      </c>
      <c r="AO21" s="367">
        <f t="shared" si="70"/>
        <v>-1.2231075697211156</v>
      </c>
      <c r="AP21" s="367">
        <f t="shared" si="70"/>
        <v>-0.21115537848605581</v>
      </c>
      <c r="AQ21" s="367">
        <f t="shared" si="70"/>
        <v>-0.87250996015936266</v>
      </c>
      <c r="AR21" s="367">
        <f t="shared" si="70"/>
        <v>0</v>
      </c>
      <c r="AS21" s="367">
        <f t="shared" si="70"/>
        <v>0</v>
      </c>
      <c r="AW21" s="372">
        <f t="shared" ref="AW21" si="71">IF(OR(C21=0,$AW$29=0),0,(BT21/C21)/$AW$29)</f>
        <v>0.76443845981212522</v>
      </c>
      <c r="AX21" s="372">
        <f t="shared" si="65"/>
        <v>0.2505338078291815</v>
      </c>
      <c r="AY21" s="372">
        <f t="shared" si="65"/>
        <v>0.25575326215895611</v>
      </c>
      <c r="AZ21" s="372">
        <f t="shared" si="65"/>
        <v>4.0920521945432977</v>
      </c>
      <c r="BA21" s="372">
        <f t="shared" si="65"/>
        <v>0</v>
      </c>
      <c r="BB21" s="372">
        <f t="shared" si="65"/>
        <v>0</v>
      </c>
      <c r="BC21" s="372">
        <f t="shared" si="65"/>
        <v>0</v>
      </c>
      <c r="BD21" s="372">
        <f t="shared" si="65"/>
        <v>0</v>
      </c>
      <c r="BE21" s="372">
        <f t="shared" si="65"/>
        <v>1.6493475682087781</v>
      </c>
      <c r="BF21" s="372">
        <f t="shared" si="65"/>
        <v>0.16702253855278765</v>
      </c>
      <c r="BG21" s="372">
        <f t="shared" si="65"/>
        <v>0.25366548042704629</v>
      </c>
      <c r="BH21" s="372">
        <f t="shared" si="65"/>
        <v>0.95516014234875446</v>
      </c>
      <c r="BI21" s="372">
        <f t="shared" si="65"/>
        <v>0.20877817319098457</v>
      </c>
      <c r="BJ21" s="372">
        <f t="shared" si="65"/>
        <v>3.1838671411625148</v>
      </c>
      <c r="BK21" s="372">
        <f t="shared" si="65"/>
        <v>0.9499406880189798</v>
      </c>
      <c r="BL21" s="372">
        <f t="shared" si="65"/>
        <v>0.67852906287069992</v>
      </c>
      <c r="BM21" s="372">
        <f t="shared" si="65"/>
        <v>0.34448398576512457</v>
      </c>
      <c r="BN21" s="372">
        <f t="shared" si="66"/>
        <v>0.61937524713325431</v>
      </c>
      <c r="BO21" s="372">
        <f t="shared" si="66"/>
        <v>0</v>
      </c>
      <c r="BP21" s="372">
        <f t="shared" si="66"/>
        <v>0</v>
      </c>
      <c r="BT21" s="260">
        <f>SUM(BU21:CM21)</f>
        <v>5419</v>
      </c>
      <c r="BU21" s="261">
        <f t="shared" ref="BU21:CM21" si="72">SUM(BU17:BU20)</f>
        <v>672</v>
      </c>
      <c r="BV21" s="261">
        <f t="shared" si="72"/>
        <v>98</v>
      </c>
      <c r="BW21" s="261">
        <f t="shared" si="72"/>
        <v>1568</v>
      </c>
      <c r="BX21" s="261">
        <f t="shared" si="72"/>
        <v>0</v>
      </c>
      <c r="BY21" s="261">
        <f t="shared" si="72"/>
        <v>0</v>
      </c>
      <c r="BZ21" s="261">
        <f t="shared" si="72"/>
        <v>0</v>
      </c>
      <c r="CA21" s="261">
        <f t="shared" si="72"/>
        <v>0</v>
      </c>
      <c r="CB21" s="261">
        <f t="shared" si="72"/>
        <v>316</v>
      </c>
      <c r="CC21" s="261">
        <f t="shared" si="72"/>
        <v>32</v>
      </c>
      <c r="CD21" s="261">
        <f t="shared" si="72"/>
        <v>243</v>
      </c>
      <c r="CE21" s="261">
        <f t="shared" si="72"/>
        <v>366</v>
      </c>
      <c r="CF21" s="261">
        <f t="shared" si="72"/>
        <v>40</v>
      </c>
      <c r="CG21" s="261">
        <f t="shared" si="72"/>
        <v>1220</v>
      </c>
      <c r="CH21" s="261">
        <f t="shared" si="72"/>
        <v>182</v>
      </c>
      <c r="CI21" s="261">
        <f t="shared" si="72"/>
        <v>260</v>
      </c>
      <c r="CJ21" s="261">
        <f t="shared" si="72"/>
        <v>66</v>
      </c>
      <c r="CK21" s="261">
        <f t="shared" si="72"/>
        <v>356</v>
      </c>
      <c r="CL21" s="261">
        <f t="shared" si="72"/>
        <v>0</v>
      </c>
      <c r="CM21" s="261">
        <f t="shared" si="72"/>
        <v>0</v>
      </c>
    </row>
    <row r="22" spans="1:91" s="228" customFormat="1" ht="6" customHeight="1" x14ac:dyDescent="0.25">
      <c r="A22" s="263"/>
      <c r="B22" s="264"/>
      <c r="C22" s="265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5"/>
      <c r="X22" s="263"/>
      <c r="Y22" s="264"/>
      <c r="Z22" s="265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70"/>
      <c r="AU22" s="263"/>
      <c r="AV22" s="264"/>
      <c r="AW22" s="265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5"/>
      <c r="BR22" s="263"/>
      <c r="BS22" s="264"/>
      <c r="BT22" s="265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5"/>
    </row>
    <row r="23" spans="1:91" x14ac:dyDescent="0.25"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</row>
    <row r="24" spans="1:91" s="228" customFormat="1" x14ac:dyDescent="0.25">
      <c r="A24" s="228" t="s">
        <v>363</v>
      </c>
      <c r="D24" s="229" t="str">
        <f>D16</f>
        <v>1x</v>
      </c>
      <c r="E24" s="229" t="str">
        <f t="shared" ref="E24:V24" si="73">E16</f>
        <v>2x</v>
      </c>
      <c r="F24" s="229" t="str">
        <f t="shared" si="73"/>
        <v>4x+</v>
      </c>
      <c r="G24" s="229" t="str">
        <f t="shared" si="73"/>
        <v>4x</v>
      </c>
      <c r="H24" s="229" t="str">
        <f t="shared" si="73"/>
        <v>2-</v>
      </c>
      <c r="I24" s="229" t="str">
        <f t="shared" si="73"/>
        <v>2+</v>
      </c>
      <c r="J24" s="229" t="str">
        <f t="shared" si="73"/>
        <v>4-</v>
      </c>
      <c r="K24" s="229" t="str">
        <f t="shared" si="73"/>
        <v>4+</v>
      </c>
      <c r="L24" s="229" t="str">
        <f t="shared" si="73"/>
        <v>8+</v>
      </c>
      <c r="M24" s="229" t="str">
        <f t="shared" si="73"/>
        <v>C1x</v>
      </c>
      <c r="N24" s="229" t="str">
        <f t="shared" si="73"/>
        <v>C2x</v>
      </c>
      <c r="O24" s="229" t="str">
        <f t="shared" si="73"/>
        <v>C2x+</v>
      </c>
      <c r="P24" s="229" t="str">
        <f t="shared" si="73"/>
        <v>C4x+</v>
      </c>
      <c r="Q24" s="229" t="str">
        <f t="shared" si="73"/>
        <v>C2+</v>
      </c>
      <c r="R24" s="229" t="str">
        <f t="shared" si="73"/>
        <v>C4+</v>
      </c>
      <c r="S24" s="229" t="str">
        <f t="shared" si="73"/>
        <v>W1x+</v>
      </c>
      <c r="T24" s="229" t="str">
        <f t="shared" si="73"/>
        <v>W2x+</v>
      </c>
      <c r="U24" s="229" t="str">
        <f t="shared" si="73"/>
        <v>W2+</v>
      </c>
      <c r="V24" s="229" t="str">
        <f t="shared" si="73"/>
        <v>W4+</v>
      </c>
      <c r="X24" s="228" t="s">
        <v>363</v>
      </c>
      <c r="AA24" s="368" t="str">
        <f>AA16</f>
        <v>1x</v>
      </c>
      <c r="AB24" s="368" t="str">
        <f t="shared" ref="AB24:AS24" si="74">AB16</f>
        <v>2x</v>
      </c>
      <c r="AC24" s="368" t="str">
        <f t="shared" si="74"/>
        <v>4x+</v>
      </c>
      <c r="AD24" s="368" t="str">
        <f t="shared" si="74"/>
        <v>4x</v>
      </c>
      <c r="AE24" s="368" t="str">
        <f t="shared" si="74"/>
        <v>2-</v>
      </c>
      <c r="AF24" s="368" t="str">
        <f t="shared" si="74"/>
        <v>2+</v>
      </c>
      <c r="AG24" s="368" t="str">
        <f t="shared" si="74"/>
        <v>4-</v>
      </c>
      <c r="AH24" s="368" t="str">
        <f t="shared" si="74"/>
        <v>4+</v>
      </c>
      <c r="AI24" s="368" t="str">
        <f t="shared" si="74"/>
        <v>8+</v>
      </c>
      <c r="AJ24" s="368" t="str">
        <f t="shared" si="74"/>
        <v>C1x</v>
      </c>
      <c r="AK24" s="368" t="str">
        <f t="shared" si="74"/>
        <v>C2x</v>
      </c>
      <c r="AL24" s="368" t="str">
        <f t="shared" si="74"/>
        <v>C2x+</v>
      </c>
      <c r="AM24" s="368" t="str">
        <f t="shared" si="74"/>
        <v>C4x+</v>
      </c>
      <c r="AN24" s="368" t="str">
        <f t="shared" si="74"/>
        <v>C2+</v>
      </c>
      <c r="AO24" s="368" t="str">
        <f t="shared" si="74"/>
        <v>C4+</v>
      </c>
      <c r="AP24" s="368" t="str">
        <f t="shared" si="74"/>
        <v>W1x+</v>
      </c>
      <c r="AQ24" s="368" t="str">
        <f t="shared" si="74"/>
        <v>W2x+</v>
      </c>
      <c r="AR24" s="368" t="str">
        <f t="shared" si="74"/>
        <v>W2+</v>
      </c>
      <c r="AS24" s="368" t="str">
        <f t="shared" si="74"/>
        <v>W4+</v>
      </c>
      <c r="AU24" s="228" t="s">
        <v>363</v>
      </c>
      <c r="AX24" s="229" t="str">
        <f>AX16</f>
        <v>1x</v>
      </c>
      <c r="AY24" s="229" t="str">
        <f t="shared" ref="AY24:BP24" si="75">AY16</f>
        <v>2x</v>
      </c>
      <c r="AZ24" s="229" t="str">
        <f t="shared" si="75"/>
        <v>4x+</v>
      </c>
      <c r="BA24" s="229" t="str">
        <f t="shared" si="75"/>
        <v>4x</v>
      </c>
      <c r="BB24" s="229" t="str">
        <f t="shared" si="75"/>
        <v>2-</v>
      </c>
      <c r="BC24" s="229" t="str">
        <f t="shared" si="75"/>
        <v>2+</v>
      </c>
      <c r="BD24" s="229" t="str">
        <f t="shared" si="75"/>
        <v>4-</v>
      </c>
      <c r="BE24" s="229" t="str">
        <f t="shared" si="75"/>
        <v>4+</v>
      </c>
      <c r="BF24" s="229" t="str">
        <f t="shared" si="75"/>
        <v>8+</v>
      </c>
      <c r="BG24" s="229" t="str">
        <f t="shared" si="75"/>
        <v>C1x</v>
      </c>
      <c r="BH24" s="229" t="str">
        <f t="shared" si="75"/>
        <v>C2x</v>
      </c>
      <c r="BI24" s="229" t="str">
        <f t="shared" si="75"/>
        <v>C2x+</v>
      </c>
      <c r="BJ24" s="229" t="str">
        <f t="shared" si="75"/>
        <v>C4x+</v>
      </c>
      <c r="BK24" s="229" t="str">
        <f t="shared" si="75"/>
        <v>C2+</v>
      </c>
      <c r="BL24" s="229" t="str">
        <f t="shared" si="75"/>
        <v>C4+</v>
      </c>
      <c r="BM24" s="229" t="str">
        <f t="shared" si="75"/>
        <v>W1x+</v>
      </c>
      <c r="BN24" s="229" t="str">
        <f t="shared" si="75"/>
        <v>W2x+</v>
      </c>
      <c r="BO24" s="229" t="str">
        <f t="shared" si="75"/>
        <v>W2+</v>
      </c>
      <c r="BP24" s="229" t="str">
        <f t="shared" si="75"/>
        <v>W4+</v>
      </c>
      <c r="BR24" s="228" t="s">
        <v>363</v>
      </c>
      <c r="BU24" s="229" t="str">
        <f>BU16</f>
        <v>1x</v>
      </c>
      <c r="BV24" s="229" t="str">
        <f t="shared" ref="BV24:CM24" si="76">BV16</f>
        <v>2x</v>
      </c>
      <c r="BW24" s="229" t="str">
        <f t="shared" si="76"/>
        <v>4x+</v>
      </c>
      <c r="BX24" s="229" t="str">
        <f t="shared" si="76"/>
        <v>4x</v>
      </c>
      <c r="BY24" s="229" t="str">
        <f t="shared" si="76"/>
        <v>2-</v>
      </c>
      <c r="BZ24" s="229" t="str">
        <f t="shared" si="76"/>
        <v>2+</v>
      </c>
      <c r="CA24" s="229" t="str">
        <f t="shared" si="76"/>
        <v>4-</v>
      </c>
      <c r="CB24" s="229" t="str">
        <f t="shared" si="76"/>
        <v>4+</v>
      </c>
      <c r="CC24" s="229" t="str">
        <f t="shared" si="76"/>
        <v>8+</v>
      </c>
      <c r="CD24" s="229" t="str">
        <f t="shared" si="76"/>
        <v>C1x</v>
      </c>
      <c r="CE24" s="229" t="str">
        <f t="shared" si="76"/>
        <v>C2x</v>
      </c>
      <c r="CF24" s="229" t="str">
        <f t="shared" si="76"/>
        <v>C2x+</v>
      </c>
      <c r="CG24" s="229" t="str">
        <f t="shared" si="76"/>
        <v>C4x+</v>
      </c>
      <c r="CH24" s="229" t="str">
        <f t="shared" si="76"/>
        <v>C2+</v>
      </c>
      <c r="CI24" s="229" t="str">
        <f t="shared" si="76"/>
        <v>C4+</v>
      </c>
      <c r="CJ24" s="229" t="str">
        <f t="shared" si="76"/>
        <v>W1x+</v>
      </c>
      <c r="CK24" s="229" t="str">
        <f t="shared" si="76"/>
        <v>W2x+</v>
      </c>
      <c r="CL24" s="229" t="str">
        <f t="shared" si="76"/>
        <v>W2+</v>
      </c>
      <c r="CM24" s="229" t="str">
        <f t="shared" si="76"/>
        <v>W4+</v>
      </c>
    </row>
    <row r="25" spans="1:91" x14ac:dyDescent="0.25">
      <c r="A25" s="228" t="s">
        <v>296</v>
      </c>
      <c r="B25" s="241" t="str">
        <f>B17</f>
        <v>Zeer zwaar</v>
      </c>
      <c r="C25" s="241" t="str">
        <f>C17</f>
        <v>86-95+</v>
      </c>
      <c r="D25" s="232">
        <f>D5+D11+D17</f>
        <v>2</v>
      </c>
      <c r="E25" s="233">
        <f t="shared" ref="E25:L25" si="77">E5+E11+E17</f>
        <v>0</v>
      </c>
      <c r="F25" s="233">
        <f t="shared" si="77"/>
        <v>0</v>
      </c>
      <c r="G25" s="234">
        <f t="shared" si="77"/>
        <v>0</v>
      </c>
      <c r="H25" s="232">
        <f t="shared" si="77"/>
        <v>1</v>
      </c>
      <c r="I25" s="233">
        <f t="shared" si="77"/>
        <v>0</v>
      </c>
      <c r="J25" s="233">
        <f t="shared" si="77"/>
        <v>0</v>
      </c>
      <c r="K25" s="233">
        <f t="shared" si="77"/>
        <v>0</v>
      </c>
      <c r="L25" s="235">
        <f t="shared" si="77"/>
        <v>0</v>
      </c>
      <c r="M25" s="532">
        <f>M5+M11+M17</f>
        <v>5</v>
      </c>
      <c r="N25" s="535">
        <f t="shared" ref="N25:V25" si="78">N5+N11+N17</f>
        <v>2</v>
      </c>
      <c r="O25" s="535">
        <f t="shared" si="78"/>
        <v>2</v>
      </c>
      <c r="P25" s="535">
        <f t="shared" si="78"/>
        <v>3</v>
      </c>
      <c r="Q25" s="520">
        <f t="shared" si="78"/>
        <v>1</v>
      </c>
      <c r="R25" s="538">
        <f t="shared" si="78"/>
        <v>2</v>
      </c>
      <c r="S25" s="520">
        <f t="shared" si="78"/>
        <v>1</v>
      </c>
      <c r="T25" s="523">
        <f t="shared" si="78"/>
        <v>5</v>
      </c>
      <c r="U25" s="526">
        <f t="shared" si="78"/>
        <v>0</v>
      </c>
      <c r="V25" s="529">
        <f t="shared" si="78"/>
        <v>0</v>
      </c>
      <c r="W25" s="236"/>
      <c r="X25" s="228" t="s">
        <v>296</v>
      </c>
      <c r="Y25" s="241" t="str">
        <f>Y17</f>
        <v>Zeer zwaar</v>
      </c>
      <c r="Z25" s="241" t="str">
        <f>Z17</f>
        <v>86-95+</v>
      </c>
      <c r="AA25" s="355">
        <f>AA5+AA11+AA17</f>
        <v>-0.80478087649402397</v>
      </c>
      <c r="AB25" s="356">
        <f t="shared" ref="AB25:AI25" si="79">AB5+AB11+AB17</f>
        <v>0</v>
      </c>
      <c r="AC25" s="356">
        <f t="shared" si="79"/>
        <v>0</v>
      </c>
      <c r="AD25" s="357">
        <f t="shared" si="79"/>
        <v>0</v>
      </c>
      <c r="AE25" s="355">
        <f t="shared" si="79"/>
        <v>-0.15139442231075706</v>
      </c>
      <c r="AF25" s="356">
        <f t="shared" si="79"/>
        <v>0</v>
      </c>
      <c r="AG25" s="356">
        <f t="shared" si="79"/>
        <v>0</v>
      </c>
      <c r="AH25" s="356">
        <f t="shared" si="79"/>
        <v>0</v>
      </c>
      <c r="AI25" s="358">
        <f t="shared" si="79"/>
        <v>0</v>
      </c>
      <c r="AJ25" s="577">
        <f>AJ5+AJ11+AJ17</f>
        <v>-2.0956175298804784</v>
      </c>
      <c r="AK25" s="565">
        <f t="shared" ref="AK25:AS25" si="80">AK5+AK11+AK17</f>
        <v>0.18725099601593609</v>
      </c>
      <c r="AL25" s="565">
        <f t="shared" si="80"/>
        <v>7.9681274900398336E-3</v>
      </c>
      <c r="AM25" s="565">
        <f t="shared" si="80"/>
        <v>3.0358565737051788</v>
      </c>
      <c r="AN25" s="568">
        <f t="shared" si="80"/>
        <v>8.7649402390438169E-2</v>
      </c>
      <c r="AO25" s="571">
        <f t="shared" si="80"/>
        <v>-1.2231075697211156</v>
      </c>
      <c r="AP25" s="568">
        <f t="shared" si="80"/>
        <v>-0.21115537848605581</v>
      </c>
      <c r="AQ25" s="574">
        <f t="shared" si="80"/>
        <v>-0.45816733067729087</v>
      </c>
      <c r="AR25" s="556">
        <f t="shared" si="80"/>
        <v>0</v>
      </c>
      <c r="AS25" s="559">
        <f t="shared" si="80"/>
        <v>0</v>
      </c>
      <c r="AU25" s="228" t="s">
        <v>296</v>
      </c>
      <c r="AV25" s="241" t="str">
        <f>AV17</f>
        <v>Zeer zwaar</v>
      </c>
      <c r="AW25" s="241" t="str">
        <f>AW17</f>
        <v>86-95+</v>
      </c>
      <c r="AX25" s="237">
        <f t="shared" ref="AX25:BM29" si="81">IF(OR(D25=0,$AW$29=0),0,(BU25/D25)/$AW$29)</f>
        <v>0.26097271648873072</v>
      </c>
      <c r="AY25" s="238">
        <f t="shared" si="81"/>
        <v>0</v>
      </c>
      <c r="AZ25" s="238">
        <f t="shared" si="81"/>
        <v>0</v>
      </c>
      <c r="BA25" s="239">
        <f t="shared" si="81"/>
        <v>0</v>
      </c>
      <c r="BB25" s="237">
        <f t="shared" si="81"/>
        <v>0.74116251482799522</v>
      </c>
      <c r="BC25" s="238">
        <f t="shared" si="81"/>
        <v>0</v>
      </c>
      <c r="BD25" s="238">
        <f t="shared" si="81"/>
        <v>0</v>
      </c>
      <c r="BE25" s="238">
        <f t="shared" si="81"/>
        <v>0</v>
      </c>
      <c r="BF25" s="240">
        <f t="shared" si="81"/>
        <v>0</v>
      </c>
      <c r="BG25" s="541">
        <f t="shared" si="81"/>
        <v>0.25366548042704629</v>
      </c>
      <c r="BH25" s="562">
        <f t="shared" si="81"/>
        <v>0.95516014234875446</v>
      </c>
      <c r="BI25" s="562">
        <f t="shared" si="81"/>
        <v>0.87686832740213527</v>
      </c>
      <c r="BJ25" s="544">
        <f t="shared" si="81"/>
        <v>3.5144325820482405</v>
      </c>
      <c r="BK25" s="541">
        <f t="shared" si="81"/>
        <v>0.9499406880189798</v>
      </c>
      <c r="BL25" s="544">
        <f t="shared" si="81"/>
        <v>0.67852906287069992</v>
      </c>
      <c r="BM25" s="541">
        <f t="shared" si="81"/>
        <v>0.34448398576512457</v>
      </c>
      <c r="BN25" s="547">
        <f t="shared" ref="BN25:BP29" si="82">IF(OR(T25=0,$AW$29=0),0,(CK25/T25)/$AW$29)</f>
        <v>0.79335705812574142</v>
      </c>
      <c r="BO25" s="550">
        <f t="shared" si="82"/>
        <v>0</v>
      </c>
      <c r="BP25" s="553">
        <f t="shared" si="82"/>
        <v>0</v>
      </c>
      <c r="BQ25" s="267"/>
      <c r="BR25" s="228" t="s">
        <v>296</v>
      </c>
      <c r="BS25" s="241" t="str">
        <f>BS17</f>
        <v>Zeer zwaar</v>
      </c>
      <c r="BT25" s="241" t="str">
        <f>BT17</f>
        <v>86-95+</v>
      </c>
      <c r="BU25" s="232">
        <f>BU5+BU11+BU17</f>
        <v>100</v>
      </c>
      <c r="BV25" s="233">
        <f t="shared" ref="BV25:CC25" si="83">BV5+BV11+BV17</f>
        <v>0</v>
      </c>
      <c r="BW25" s="233">
        <f t="shared" si="83"/>
        <v>0</v>
      </c>
      <c r="BX25" s="234">
        <f t="shared" si="83"/>
        <v>0</v>
      </c>
      <c r="BY25" s="232">
        <f t="shared" si="83"/>
        <v>142</v>
      </c>
      <c r="BZ25" s="233">
        <f t="shared" si="83"/>
        <v>0</v>
      </c>
      <c r="CA25" s="233">
        <f t="shared" si="83"/>
        <v>0</v>
      </c>
      <c r="CB25" s="233">
        <f t="shared" si="83"/>
        <v>0</v>
      </c>
      <c r="CC25" s="235">
        <f t="shared" si="83"/>
        <v>0</v>
      </c>
      <c r="CD25" s="532">
        <f>CD5+CD11+CD17</f>
        <v>243</v>
      </c>
      <c r="CE25" s="535">
        <f t="shared" ref="CE25:CM25" si="84">CE5+CE11+CE17</f>
        <v>366</v>
      </c>
      <c r="CF25" s="535">
        <f t="shared" si="84"/>
        <v>336</v>
      </c>
      <c r="CG25" s="535">
        <f t="shared" si="84"/>
        <v>2020</v>
      </c>
      <c r="CH25" s="520">
        <f t="shared" si="84"/>
        <v>182</v>
      </c>
      <c r="CI25" s="538">
        <f t="shared" si="84"/>
        <v>260</v>
      </c>
      <c r="CJ25" s="520">
        <f t="shared" si="84"/>
        <v>66</v>
      </c>
      <c r="CK25" s="523">
        <f t="shared" si="84"/>
        <v>760</v>
      </c>
      <c r="CL25" s="526">
        <f t="shared" si="84"/>
        <v>0</v>
      </c>
      <c r="CM25" s="529">
        <f t="shared" si="84"/>
        <v>0</v>
      </c>
    </row>
    <row r="26" spans="1:91" x14ac:dyDescent="0.25">
      <c r="A26" s="228" t="s">
        <v>262</v>
      </c>
      <c r="B26" s="241" t="str">
        <f t="shared" ref="B26:C28" si="85">B18</f>
        <v>Zwaar</v>
      </c>
      <c r="C26" s="241" t="str">
        <f t="shared" si="85"/>
        <v>76-85</v>
      </c>
      <c r="D26" s="242">
        <f t="shared" ref="D26:L28" si="86">D6+D12+D18</f>
        <v>6</v>
      </c>
      <c r="E26" s="243">
        <f t="shared" si="86"/>
        <v>3</v>
      </c>
      <c r="F26" s="243">
        <f t="shared" si="86"/>
        <v>4</v>
      </c>
      <c r="G26" s="244">
        <f t="shared" si="86"/>
        <v>0</v>
      </c>
      <c r="H26" s="242">
        <f t="shared" si="86"/>
        <v>0</v>
      </c>
      <c r="I26" s="243">
        <f t="shared" si="86"/>
        <v>0</v>
      </c>
      <c r="J26" s="243">
        <f t="shared" si="86"/>
        <v>0</v>
      </c>
      <c r="K26" s="243">
        <f t="shared" si="86"/>
        <v>2</v>
      </c>
      <c r="L26" s="245">
        <f t="shared" si="86"/>
        <v>2</v>
      </c>
      <c r="M26" s="533"/>
      <c r="N26" s="536"/>
      <c r="O26" s="536"/>
      <c r="P26" s="536"/>
      <c r="Q26" s="521"/>
      <c r="R26" s="539"/>
      <c r="S26" s="521"/>
      <c r="T26" s="524"/>
      <c r="U26" s="527"/>
      <c r="V26" s="530"/>
      <c r="W26" s="236"/>
      <c r="X26" s="228" t="s">
        <v>262</v>
      </c>
      <c r="Y26" s="241" t="str">
        <f t="shared" ref="Y26:Z28" si="87">Y18</f>
        <v>Zwaar</v>
      </c>
      <c r="Z26" s="241" t="str">
        <f t="shared" si="87"/>
        <v>76-85</v>
      </c>
      <c r="AA26" s="359">
        <f t="shared" ref="AA26:AI28" si="88">AA6+AA12+AA18</f>
        <v>3.549800796812749</v>
      </c>
      <c r="AB26" s="360">
        <f t="shared" si="88"/>
        <v>1.1474103585657369</v>
      </c>
      <c r="AC26" s="360">
        <f t="shared" si="88"/>
        <v>5.6573705179282863</v>
      </c>
      <c r="AD26" s="361">
        <f t="shared" si="88"/>
        <v>0</v>
      </c>
      <c r="AE26" s="359">
        <f t="shared" si="88"/>
        <v>0</v>
      </c>
      <c r="AF26" s="360">
        <f t="shared" si="88"/>
        <v>0</v>
      </c>
      <c r="AG26" s="360">
        <f t="shared" si="88"/>
        <v>0</v>
      </c>
      <c r="AH26" s="360">
        <f t="shared" si="88"/>
        <v>-0.42231075697211162</v>
      </c>
      <c r="AI26" s="362">
        <f t="shared" si="88"/>
        <v>-1.0796812749003983</v>
      </c>
      <c r="AJ26" s="578"/>
      <c r="AK26" s="566"/>
      <c r="AL26" s="566"/>
      <c r="AM26" s="566"/>
      <c r="AN26" s="569"/>
      <c r="AO26" s="572"/>
      <c r="AP26" s="569"/>
      <c r="AQ26" s="575"/>
      <c r="AR26" s="557"/>
      <c r="AS26" s="560"/>
      <c r="AU26" s="228" t="s">
        <v>262</v>
      </c>
      <c r="AV26" s="241" t="str">
        <f t="shared" ref="AV26:AW28" si="89">AV18</f>
        <v>Zwaar</v>
      </c>
      <c r="AW26" s="241" t="str">
        <f t="shared" si="89"/>
        <v>76-85</v>
      </c>
      <c r="AX26" s="246">
        <f t="shared" si="81"/>
        <v>0.69505733491498611</v>
      </c>
      <c r="AY26" s="247">
        <f t="shared" si="81"/>
        <v>1.2074337682878609</v>
      </c>
      <c r="AZ26" s="247">
        <f t="shared" si="81"/>
        <v>4.2173190984578888</v>
      </c>
      <c r="BA26" s="248">
        <f t="shared" si="81"/>
        <v>0</v>
      </c>
      <c r="BB26" s="246">
        <f t="shared" si="81"/>
        <v>0</v>
      </c>
      <c r="BC26" s="247">
        <f t="shared" si="81"/>
        <v>0</v>
      </c>
      <c r="BD26" s="247">
        <f t="shared" si="81"/>
        <v>0</v>
      </c>
      <c r="BE26" s="247">
        <f t="shared" si="81"/>
        <v>1.3779359430604983</v>
      </c>
      <c r="BF26" s="249">
        <f t="shared" si="81"/>
        <v>1.6075919335705813</v>
      </c>
      <c r="BG26" s="542">
        <f t="shared" si="81"/>
        <v>0</v>
      </c>
      <c r="BH26" s="563">
        <f t="shared" si="81"/>
        <v>0</v>
      </c>
      <c r="BI26" s="563">
        <f t="shared" si="81"/>
        <v>0</v>
      </c>
      <c r="BJ26" s="545">
        <f t="shared" si="81"/>
        <v>0</v>
      </c>
      <c r="BK26" s="542">
        <f t="shared" si="81"/>
        <v>0</v>
      </c>
      <c r="BL26" s="545">
        <f t="shared" si="81"/>
        <v>0</v>
      </c>
      <c r="BM26" s="542">
        <f t="shared" si="81"/>
        <v>0</v>
      </c>
      <c r="BN26" s="548">
        <f t="shared" si="82"/>
        <v>0</v>
      </c>
      <c r="BO26" s="551">
        <f t="shared" si="82"/>
        <v>0</v>
      </c>
      <c r="BP26" s="554">
        <f t="shared" si="82"/>
        <v>0</v>
      </c>
      <c r="BQ26" s="267"/>
      <c r="BR26" s="228" t="s">
        <v>262</v>
      </c>
      <c r="BS26" s="241" t="str">
        <f t="shared" ref="BS26:BT28" si="90">BS18</f>
        <v>Zwaar</v>
      </c>
      <c r="BT26" s="241" t="str">
        <f t="shared" si="90"/>
        <v>76-85</v>
      </c>
      <c r="BU26" s="242">
        <f t="shared" ref="BU26:CC28" si="91">BU6+BU12+BU18</f>
        <v>799</v>
      </c>
      <c r="BV26" s="243">
        <f t="shared" si="91"/>
        <v>694</v>
      </c>
      <c r="BW26" s="243">
        <f t="shared" si="91"/>
        <v>3232</v>
      </c>
      <c r="BX26" s="244">
        <f t="shared" si="91"/>
        <v>0</v>
      </c>
      <c r="BY26" s="242">
        <f t="shared" si="91"/>
        <v>0</v>
      </c>
      <c r="BZ26" s="243">
        <f t="shared" si="91"/>
        <v>0</v>
      </c>
      <c r="CA26" s="243">
        <f t="shared" si="91"/>
        <v>0</v>
      </c>
      <c r="CB26" s="243">
        <f t="shared" si="91"/>
        <v>528</v>
      </c>
      <c r="CC26" s="245">
        <f t="shared" si="91"/>
        <v>616</v>
      </c>
      <c r="CD26" s="533"/>
      <c r="CE26" s="536"/>
      <c r="CF26" s="536"/>
      <c r="CG26" s="536"/>
      <c r="CH26" s="521"/>
      <c r="CI26" s="539"/>
      <c r="CJ26" s="521"/>
      <c r="CK26" s="524"/>
      <c r="CL26" s="527"/>
      <c r="CM26" s="530"/>
    </row>
    <row r="27" spans="1:91" x14ac:dyDescent="0.25">
      <c r="A27" s="228" t="s">
        <v>237</v>
      </c>
      <c r="B27" s="241" t="str">
        <f t="shared" si="85"/>
        <v>Middel</v>
      </c>
      <c r="C27" s="241" t="str">
        <f t="shared" si="85"/>
        <v>66-75</v>
      </c>
      <c r="D27" s="242">
        <f t="shared" si="86"/>
        <v>7</v>
      </c>
      <c r="E27" s="243">
        <f t="shared" si="86"/>
        <v>3</v>
      </c>
      <c r="F27" s="243">
        <f t="shared" si="86"/>
        <v>2</v>
      </c>
      <c r="G27" s="244">
        <f t="shared" si="86"/>
        <v>0</v>
      </c>
      <c r="H27" s="242">
        <f t="shared" si="86"/>
        <v>0</v>
      </c>
      <c r="I27" s="243">
        <f t="shared" si="86"/>
        <v>0</v>
      </c>
      <c r="J27" s="243">
        <f t="shared" si="86"/>
        <v>0</v>
      </c>
      <c r="K27" s="243">
        <f t="shared" si="86"/>
        <v>0</v>
      </c>
      <c r="L27" s="245">
        <f t="shared" si="86"/>
        <v>0</v>
      </c>
      <c r="M27" s="533"/>
      <c r="N27" s="536"/>
      <c r="O27" s="536"/>
      <c r="P27" s="536"/>
      <c r="Q27" s="521"/>
      <c r="R27" s="539"/>
      <c r="S27" s="521"/>
      <c r="T27" s="524"/>
      <c r="U27" s="527"/>
      <c r="V27" s="530"/>
      <c r="W27" s="236"/>
      <c r="X27" s="228" t="s">
        <v>237</v>
      </c>
      <c r="Y27" s="241" t="str">
        <f t="shared" si="87"/>
        <v>Middel</v>
      </c>
      <c r="Z27" s="241" t="str">
        <f t="shared" si="87"/>
        <v>66-75</v>
      </c>
      <c r="AA27" s="359">
        <f t="shared" si="88"/>
        <v>-1.1912350597609567</v>
      </c>
      <c r="AB27" s="360">
        <f t="shared" si="88"/>
        <v>1.1713147410358562</v>
      </c>
      <c r="AC27" s="360">
        <f t="shared" si="88"/>
        <v>-0.52988047808764949</v>
      </c>
      <c r="AD27" s="361">
        <f t="shared" si="88"/>
        <v>0</v>
      </c>
      <c r="AE27" s="359">
        <f t="shared" si="88"/>
        <v>0</v>
      </c>
      <c r="AF27" s="360">
        <f t="shared" si="88"/>
        <v>0</v>
      </c>
      <c r="AG27" s="360">
        <f t="shared" si="88"/>
        <v>0</v>
      </c>
      <c r="AH27" s="360">
        <f t="shared" si="88"/>
        <v>0</v>
      </c>
      <c r="AI27" s="362">
        <f t="shared" si="88"/>
        <v>0</v>
      </c>
      <c r="AJ27" s="578"/>
      <c r="AK27" s="566"/>
      <c r="AL27" s="566"/>
      <c r="AM27" s="566"/>
      <c r="AN27" s="569"/>
      <c r="AO27" s="572"/>
      <c r="AP27" s="569"/>
      <c r="AQ27" s="575"/>
      <c r="AR27" s="557"/>
      <c r="AS27" s="560"/>
      <c r="AU27" s="228" t="s">
        <v>237</v>
      </c>
      <c r="AV27" s="241" t="str">
        <f t="shared" si="89"/>
        <v>Middel</v>
      </c>
      <c r="AW27" s="241" t="str">
        <f t="shared" si="89"/>
        <v>66-75</v>
      </c>
      <c r="AX27" s="246">
        <f t="shared" si="81"/>
        <v>0.36237925775292323</v>
      </c>
      <c r="AY27" s="247">
        <f t="shared" si="81"/>
        <v>1.2143930407275603</v>
      </c>
      <c r="AZ27" s="247">
        <f t="shared" si="81"/>
        <v>1.2839857651245552</v>
      </c>
      <c r="BA27" s="248">
        <f t="shared" si="81"/>
        <v>0</v>
      </c>
      <c r="BB27" s="246">
        <f t="shared" si="81"/>
        <v>0</v>
      </c>
      <c r="BC27" s="247">
        <f t="shared" si="81"/>
        <v>0</v>
      </c>
      <c r="BD27" s="247">
        <f t="shared" si="81"/>
        <v>0</v>
      </c>
      <c r="BE27" s="247">
        <f t="shared" si="81"/>
        <v>0</v>
      </c>
      <c r="BF27" s="249">
        <f t="shared" si="81"/>
        <v>0</v>
      </c>
      <c r="BG27" s="542">
        <f t="shared" si="81"/>
        <v>0</v>
      </c>
      <c r="BH27" s="563">
        <f t="shared" si="81"/>
        <v>0</v>
      </c>
      <c r="BI27" s="563">
        <f t="shared" si="81"/>
        <v>0</v>
      </c>
      <c r="BJ27" s="545">
        <f t="shared" si="81"/>
        <v>0</v>
      </c>
      <c r="BK27" s="542">
        <f t="shared" si="81"/>
        <v>0</v>
      </c>
      <c r="BL27" s="545">
        <f t="shared" si="81"/>
        <v>0</v>
      </c>
      <c r="BM27" s="542">
        <f t="shared" si="81"/>
        <v>0</v>
      </c>
      <c r="BN27" s="548">
        <f t="shared" si="82"/>
        <v>0</v>
      </c>
      <c r="BO27" s="551">
        <f t="shared" si="82"/>
        <v>0</v>
      </c>
      <c r="BP27" s="554">
        <f t="shared" si="82"/>
        <v>0</v>
      </c>
      <c r="BQ27" s="267"/>
      <c r="BR27" s="228" t="s">
        <v>237</v>
      </c>
      <c r="BS27" s="241" t="str">
        <f t="shared" si="90"/>
        <v>Middel</v>
      </c>
      <c r="BT27" s="241" t="str">
        <f t="shared" si="90"/>
        <v>66-75</v>
      </c>
      <c r="BU27" s="242">
        <f t="shared" si="91"/>
        <v>486</v>
      </c>
      <c r="BV27" s="243">
        <f t="shared" si="91"/>
        <v>698</v>
      </c>
      <c r="BW27" s="243">
        <f t="shared" si="91"/>
        <v>492</v>
      </c>
      <c r="BX27" s="244">
        <f t="shared" si="91"/>
        <v>0</v>
      </c>
      <c r="BY27" s="242">
        <f t="shared" si="91"/>
        <v>0</v>
      </c>
      <c r="BZ27" s="243">
        <f t="shared" si="91"/>
        <v>0</v>
      </c>
      <c r="CA27" s="243">
        <f t="shared" si="91"/>
        <v>0</v>
      </c>
      <c r="CB27" s="243">
        <f t="shared" si="91"/>
        <v>0</v>
      </c>
      <c r="CC27" s="245">
        <f t="shared" si="91"/>
        <v>0</v>
      </c>
      <c r="CD27" s="533"/>
      <c r="CE27" s="536"/>
      <c r="CF27" s="536"/>
      <c r="CG27" s="536"/>
      <c r="CH27" s="521"/>
      <c r="CI27" s="539"/>
      <c r="CJ27" s="521"/>
      <c r="CK27" s="524"/>
      <c r="CL27" s="527"/>
      <c r="CM27" s="530"/>
    </row>
    <row r="28" spans="1:91" x14ac:dyDescent="0.25">
      <c r="A28" s="228" t="s">
        <v>230</v>
      </c>
      <c r="B28" s="241" t="str">
        <f t="shared" si="85"/>
        <v>Licht</v>
      </c>
      <c r="C28" s="241" t="str">
        <f t="shared" si="85"/>
        <v>55-65</v>
      </c>
      <c r="D28" s="250">
        <f t="shared" si="86"/>
        <v>10</v>
      </c>
      <c r="E28" s="251">
        <f t="shared" si="86"/>
        <v>3</v>
      </c>
      <c r="F28" s="251">
        <f t="shared" si="86"/>
        <v>0</v>
      </c>
      <c r="G28" s="252">
        <f t="shared" si="86"/>
        <v>0</v>
      </c>
      <c r="H28" s="250">
        <f t="shared" si="86"/>
        <v>0</v>
      </c>
      <c r="I28" s="251">
        <f t="shared" si="86"/>
        <v>0</v>
      </c>
      <c r="J28" s="251">
        <f t="shared" si="86"/>
        <v>0</v>
      </c>
      <c r="K28" s="251">
        <f t="shared" si="86"/>
        <v>0</v>
      </c>
      <c r="L28" s="253">
        <f t="shared" si="86"/>
        <v>0</v>
      </c>
      <c r="M28" s="534"/>
      <c r="N28" s="537"/>
      <c r="O28" s="537"/>
      <c r="P28" s="537"/>
      <c r="Q28" s="522"/>
      <c r="R28" s="540"/>
      <c r="S28" s="522"/>
      <c r="T28" s="525"/>
      <c r="U28" s="528"/>
      <c r="V28" s="531"/>
      <c r="W28" s="236"/>
      <c r="X28" s="228" t="s">
        <v>230</v>
      </c>
      <c r="Y28" s="241" t="str">
        <f t="shared" si="87"/>
        <v>Licht</v>
      </c>
      <c r="Z28" s="241" t="str">
        <f t="shared" si="87"/>
        <v>55-65</v>
      </c>
      <c r="AA28" s="363">
        <f t="shared" si="88"/>
        <v>-4.8247011952191237</v>
      </c>
      <c r="AB28" s="364">
        <f t="shared" si="88"/>
        <v>-1.8525896414342631</v>
      </c>
      <c r="AC28" s="364">
        <f t="shared" si="88"/>
        <v>0</v>
      </c>
      <c r="AD28" s="365">
        <f t="shared" si="88"/>
        <v>0</v>
      </c>
      <c r="AE28" s="363">
        <f t="shared" si="88"/>
        <v>0</v>
      </c>
      <c r="AF28" s="364">
        <f t="shared" si="88"/>
        <v>0</v>
      </c>
      <c r="AG28" s="364">
        <f t="shared" si="88"/>
        <v>0</v>
      </c>
      <c r="AH28" s="364">
        <f t="shared" si="88"/>
        <v>0</v>
      </c>
      <c r="AI28" s="366">
        <f t="shared" si="88"/>
        <v>0</v>
      </c>
      <c r="AJ28" s="579"/>
      <c r="AK28" s="567"/>
      <c r="AL28" s="567"/>
      <c r="AM28" s="567"/>
      <c r="AN28" s="570"/>
      <c r="AO28" s="573"/>
      <c r="AP28" s="570"/>
      <c r="AQ28" s="576"/>
      <c r="AR28" s="558"/>
      <c r="AS28" s="561"/>
      <c r="AU28" s="228" t="s">
        <v>230</v>
      </c>
      <c r="AV28" s="241" t="str">
        <f t="shared" si="89"/>
        <v>Licht</v>
      </c>
      <c r="AW28" s="241" t="str">
        <f t="shared" si="89"/>
        <v>55-65</v>
      </c>
      <c r="AX28" s="254">
        <f t="shared" si="81"/>
        <v>0.22600237247924079</v>
      </c>
      <c r="AY28" s="255">
        <f t="shared" si="81"/>
        <v>0.33404507710557529</v>
      </c>
      <c r="AZ28" s="255">
        <f t="shared" si="81"/>
        <v>0</v>
      </c>
      <c r="BA28" s="256">
        <f t="shared" si="81"/>
        <v>0</v>
      </c>
      <c r="BB28" s="254">
        <f t="shared" si="81"/>
        <v>0</v>
      </c>
      <c r="BC28" s="255">
        <f t="shared" si="81"/>
        <v>0</v>
      </c>
      <c r="BD28" s="255">
        <f t="shared" si="81"/>
        <v>0</v>
      </c>
      <c r="BE28" s="255">
        <f t="shared" si="81"/>
        <v>0</v>
      </c>
      <c r="BF28" s="257">
        <f t="shared" si="81"/>
        <v>0</v>
      </c>
      <c r="BG28" s="543">
        <f t="shared" si="81"/>
        <v>0</v>
      </c>
      <c r="BH28" s="564">
        <f t="shared" si="81"/>
        <v>0</v>
      </c>
      <c r="BI28" s="564">
        <f t="shared" si="81"/>
        <v>0</v>
      </c>
      <c r="BJ28" s="546">
        <f t="shared" si="81"/>
        <v>0</v>
      </c>
      <c r="BK28" s="543">
        <f t="shared" si="81"/>
        <v>0</v>
      </c>
      <c r="BL28" s="546">
        <f t="shared" si="81"/>
        <v>0</v>
      </c>
      <c r="BM28" s="543">
        <f t="shared" si="81"/>
        <v>0</v>
      </c>
      <c r="BN28" s="549">
        <f t="shared" si="82"/>
        <v>0</v>
      </c>
      <c r="BO28" s="552">
        <f t="shared" si="82"/>
        <v>0</v>
      </c>
      <c r="BP28" s="555">
        <f t="shared" si="82"/>
        <v>0</v>
      </c>
      <c r="BQ28" s="267"/>
      <c r="BR28" s="228" t="s">
        <v>230</v>
      </c>
      <c r="BS28" s="241" t="str">
        <f t="shared" si="90"/>
        <v>Licht</v>
      </c>
      <c r="BT28" s="241" t="str">
        <f t="shared" si="90"/>
        <v>55-65</v>
      </c>
      <c r="BU28" s="250">
        <f t="shared" si="91"/>
        <v>433</v>
      </c>
      <c r="BV28" s="251">
        <f t="shared" si="91"/>
        <v>192</v>
      </c>
      <c r="BW28" s="251">
        <f t="shared" si="91"/>
        <v>0</v>
      </c>
      <c r="BX28" s="252">
        <f t="shared" si="91"/>
        <v>0</v>
      </c>
      <c r="BY28" s="250">
        <f t="shared" si="91"/>
        <v>0</v>
      </c>
      <c r="BZ28" s="251">
        <f t="shared" si="91"/>
        <v>0</v>
      </c>
      <c r="CA28" s="251">
        <f t="shared" si="91"/>
        <v>0</v>
      </c>
      <c r="CB28" s="251">
        <f t="shared" si="91"/>
        <v>0</v>
      </c>
      <c r="CC28" s="253">
        <f t="shared" si="91"/>
        <v>0</v>
      </c>
      <c r="CD28" s="534"/>
      <c r="CE28" s="537"/>
      <c r="CF28" s="537"/>
      <c r="CG28" s="537"/>
      <c r="CH28" s="522"/>
      <c r="CI28" s="540"/>
      <c r="CJ28" s="522"/>
      <c r="CK28" s="525"/>
      <c r="CL28" s="528"/>
      <c r="CM28" s="531"/>
    </row>
    <row r="29" spans="1:91" s="258" customFormat="1" ht="27" customHeight="1" x14ac:dyDescent="0.25">
      <c r="C29" s="260">
        <f>SUM(D29:V29)</f>
        <v>66</v>
      </c>
      <c r="D29" s="261">
        <f>SUM(D25:D28)</f>
        <v>25</v>
      </c>
      <c r="E29" s="261">
        <f t="shared" ref="E29:V29" si="92">SUM(E25:E28)</f>
        <v>9</v>
      </c>
      <c r="F29" s="261">
        <f t="shared" si="92"/>
        <v>6</v>
      </c>
      <c r="G29" s="261">
        <f t="shared" si="92"/>
        <v>0</v>
      </c>
      <c r="H29" s="261">
        <f t="shared" si="92"/>
        <v>1</v>
      </c>
      <c r="I29" s="261">
        <f t="shared" si="92"/>
        <v>0</v>
      </c>
      <c r="J29" s="261">
        <f t="shared" si="92"/>
        <v>0</v>
      </c>
      <c r="K29" s="261">
        <f t="shared" si="92"/>
        <v>2</v>
      </c>
      <c r="L29" s="261">
        <f t="shared" si="92"/>
        <v>2</v>
      </c>
      <c r="M29" s="261">
        <f t="shared" si="92"/>
        <v>5</v>
      </c>
      <c r="N29" s="261">
        <f t="shared" si="92"/>
        <v>2</v>
      </c>
      <c r="O29" s="261">
        <f t="shared" si="92"/>
        <v>2</v>
      </c>
      <c r="P29" s="261">
        <f t="shared" si="92"/>
        <v>3</v>
      </c>
      <c r="Q29" s="261">
        <f t="shared" si="92"/>
        <v>1</v>
      </c>
      <c r="R29" s="261">
        <f t="shared" si="92"/>
        <v>2</v>
      </c>
      <c r="S29" s="261">
        <f t="shared" si="92"/>
        <v>1</v>
      </c>
      <c r="T29" s="261">
        <f t="shared" si="92"/>
        <v>5</v>
      </c>
      <c r="U29" s="261">
        <f t="shared" si="92"/>
        <v>0</v>
      </c>
      <c r="V29" s="261">
        <f t="shared" si="92"/>
        <v>0</v>
      </c>
      <c r="Z29" s="262"/>
      <c r="AA29" s="367">
        <f>SUM(AA25:AA28)</f>
        <v>-3.2709163346613552</v>
      </c>
      <c r="AB29" s="367">
        <f t="shared" ref="AB29:AS29" si="93">SUM(AB25:AB28)</f>
        <v>0.46613545816733026</v>
      </c>
      <c r="AC29" s="367">
        <f t="shared" si="93"/>
        <v>5.1274900398406364</v>
      </c>
      <c r="AD29" s="367">
        <f t="shared" si="93"/>
        <v>0</v>
      </c>
      <c r="AE29" s="367">
        <f t="shared" si="93"/>
        <v>-0.15139442231075706</v>
      </c>
      <c r="AF29" s="367">
        <f t="shared" si="93"/>
        <v>0</v>
      </c>
      <c r="AG29" s="367">
        <f t="shared" si="93"/>
        <v>0</v>
      </c>
      <c r="AH29" s="367">
        <f t="shared" si="93"/>
        <v>-0.42231075697211162</v>
      </c>
      <c r="AI29" s="367">
        <f t="shared" si="93"/>
        <v>-1.0796812749003983</v>
      </c>
      <c r="AJ29" s="367">
        <f t="shared" si="93"/>
        <v>-2.0956175298804784</v>
      </c>
      <c r="AK29" s="367">
        <f t="shared" si="93"/>
        <v>0.18725099601593609</v>
      </c>
      <c r="AL29" s="367">
        <f t="shared" si="93"/>
        <v>7.9681274900398336E-3</v>
      </c>
      <c r="AM29" s="367">
        <f t="shared" si="93"/>
        <v>3.0358565737051788</v>
      </c>
      <c r="AN29" s="367">
        <f t="shared" si="93"/>
        <v>8.7649402390438169E-2</v>
      </c>
      <c r="AO29" s="367">
        <f t="shared" si="93"/>
        <v>-1.2231075697211156</v>
      </c>
      <c r="AP29" s="367">
        <f t="shared" si="93"/>
        <v>-0.21115537848605581</v>
      </c>
      <c r="AQ29" s="367">
        <f t="shared" si="93"/>
        <v>-0.45816733067729087</v>
      </c>
      <c r="AR29" s="367">
        <f t="shared" si="93"/>
        <v>0</v>
      </c>
      <c r="AS29" s="367">
        <f t="shared" si="93"/>
        <v>0</v>
      </c>
      <c r="AW29" s="373">
        <f>IF(C29&lt;&gt;0,BT29/C29,0)</f>
        <v>191.59090909090909</v>
      </c>
      <c r="AX29" s="372">
        <f t="shared" si="81"/>
        <v>0.37955871886120995</v>
      </c>
      <c r="AY29" s="372">
        <f t="shared" si="81"/>
        <v>0.91862396204033214</v>
      </c>
      <c r="AZ29" s="372">
        <f t="shared" si="81"/>
        <v>3.2395413206801105</v>
      </c>
      <c r="BA29" s="372">
        <f t="shared" si="81"/>
        <v>0</v>
      </c>
      <c r="BB29" s="372">
        <f t="shared" si="81"/>
        <v>0.74116251482799522</v>
      </c>
      <c r="BC29" s="372">
        <f t="shared" si="81"/>
        <v>0</v>
      </c>
      <c r="BD29" s="372">
        <f t="shared" si="81"/>
        <v>0</v>
      </c>
      <c r="BE29" s="372">
        <f t="shared" si="81"/>
        <v>1.3779359430604983</v>
      </c>
      <c r="BF29" s="372">
        <f t="shared" si="81"/>
        <v>1.6075919335705813</v>
      </c>
      <c r="BG29" s="372">
        <f t="shared" si="81"/>
        <v>0.25366548042704629</v>
      </c>
      <c r="BH29" s="372">
        <f t="shared" si="81"/>
        <v>0.95516014234875446</v>
      </c>
      <c r="BI29" s="372">
        <f t="shared" si="81"/>
        <v>0.87686832740213527</v>
      </c>
      <c r="BJ29" s="372">
        <f t="shared" si="81"/>
        <v>3.5144325820482405</v>
      </c>
      <c r="BK29" s="372">
        <f t="shared" si="81"/>
        <v>0.9499406880189798</v>
      </c>
      <c r="BL29" s="372">
        <f t="shared" si="81"/>
        <v>0.67852906287069992</v>
      </c>
      <c r="BM29" s="372">
        <f t="shared" si="81"/>
        <v>0.34448398576512457</v>
      </c>
      <c r="BN29" s="372">
        <f t="shared" si="82"/>
        <v>0.79335705812574142</v>
      </c>
      <c r="BO29" s="372">
        <f t="shared" si="82"/>
        <v>0</v>
      </c>
      <c r="BP29" s="372">
        <f t="shared" si="82"/>
        <v>0</v>
      </c>
      <c r="BT29" s="260">
        <f>SUM(BU29:CM29)</f>
        <v>12645</v>
      </c>
      <c r="BU29" s="261">
        <f>SUM(BU25:BU28)</f>
        <v>1818</v>
      </c>
      <c r="BV29" s="261">
        <f t="shared" ref="BV29:CM29" si="94">SUM(BV25:BV28)</f>
        <v>1584</v>
      </c>
      <c r="BW29" s="261">
        <f t="shared" si="94"/>
        <v>3724</v>
      </c>
      <c r="BX29" s="261">
        <f t="shared" si="94"/>
        <v>0</v>
      </c>
      <c r="BY29" s="261">
        <f t="shared" si="94"/>
        <v>142</v>
      </c>
      <c r="BZ29" s="261">
        <f t="shared" si="94"/>
        <v>0</v>
      </c>
      <c r="CA29" s="261">
        <f t="shared" si="94"/>
        <v>0</v>
      </c>
      <c r="CB29" s="261">
        <f t="shared" si="94"/>
        <v>528</v>
      </c>
      <c r="CC29" s="261">
        <f t="shared" si="94"/>
        <v>616</v>
      </c>
      <c r="CD29" s="261">
        <f t="shared" si="94"/>
        <v>243</v>
      </c>
      <c r="CE29" s="261">
        <f t="shared" si="94"/>
        <v>366</v>
      </c>
      <c r="CF29" s="261">
        <f t="shared" si="94"/>
        <v>336</v>
      </c>
      <c r="CG29" s="261">
        <f t="shared" si="94"/>
        <v>2020</v>
      </c>
      <c r="CH29" s="261">
        <f t="shared" si="94"/>
        <v>182</v>
      </c>
      <c r="CI29" s="261">
        <f t="shared" si="94"/>
        <v>260</v>
      </c>
      <c r="CJ29" s="261">
        <f t="shared" si="94"/>
        <v>66</v>
      </c>
      <c r="CK29" s="261">
        <f t="shared" si="94"/>
        <v>760</v>
      </c>
      <c r="CL29" s="261">
        <f t="shared" si="94"/>
        <v>0</v>
      </c>
      <c r="CM29" s="261">
        <f t="shared" si="94"/>
        <v>0</v>
      </c>
    </row>
    <row r="30" spans="1:91" x14ac:dyDescent="0.25">
      <c r="A30" s="268" t="s">
        <v>364</v>
      </c>
      <c r="B30" s="269" t="s">
        <v>365</v>
      </c>
      <c r="C30" s="270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2"/>
      <c r="Y30" t="str">
        <f>"Aantal afschrijvingen per boot: "&amp;TEXT(Deler,"0")</f>
        <v>Aantal afschrijvingen per boot: 84</v>
      </c>
      <c r="BT30" s="273"/>
      <c r="BU30" s="274"/>
    </row>
    <row r="31" spans="1:91" ht="5.25" customHeight="1" x14ac:dyDescent="0.25">
      <c r="C31" s="69"/>
      <c r="D31" s="69"/>
    </row>
    <row r="32" spans="1:91" x14ac:dyDescent="0.25"/>
  </sheetData>
  <sheetProtection formatCells="0" formatColumns="0" formatRows="0" insertColumns="0" insertRows="0" insertHyperlinks="0" deleteColumns="0" deleteRows="0" sort="0" autoFilter="0" pivotTables="0"/>
  <mergeCells count="160">
    <mergeCell ref="S5:S8"/>
    <mergeCell ref="T5:T8"/>
    <mergeCell ref="U5:U8"/>
    <mergeCell ref="V5:V8"/>
    <mergeCell ref="AJ5:AJ8"/>
    <mergeCell ref="AK5:AK8"/>
    <mergeCell ref="M5:M8"/>
    <mergeCell ref="N5:N8"/>
    <mergeCell ref="O5:O8"/>
    <mergeCell ref="P5:P8"/>
    <mergeCell ref="Q5:Q8"/>
    <mergeCell ref="R5:R8"/>
    <mergeCell ref="BG5:BG8"/>
    <mergeCell ref="BH5:BH8"/>
    <mergeCell ref="BI5:BI8"/>
    <mergeCell ref="BJ5:BJ8"/>
    <mergeCell ref="AL5:AL8"/>
    <mergeCell ref="AM5:AM8"/>
    <mergeCell ref="AN5:AN8"/>
    <mergeCell ref="AO5:AO8"/>
    <mergeCell ref="AP5:AP8"/>
    <mergeCell ref="AQ5:AQ8"/>
    <mergeCell ref="CJ5:CJ8"/>
    <mergeCell ref="CK5:CK8"/>
    <mergeCell ref="CL5:CL8"/>
    <mergeCell ref="CM5:CM8"/>
    <mergeCell ref="M11:M14"/>
    <mergeCell ref="N11:N14"/>
    <mergeCell ref="O11:O14"/>
    <mergeCell ref="P11:P14"/>
    <mergeCell ref="Q11:Q14"/>
    <mergeCell ref="R11:R14"/>
    <mergeCell ref="CD5:CD8"/>
    <mergeCell ref="CE5:CE8"/>
    <mergeCell ref="CF5:CF8"/>
    <mergeCell ref="CG5:CG8"/>
    <mergeCell ref="CH5:CH8"/>
    <mergeCell ref="CI5:CI8"/>
    <mergeCell ref="BK5:BK8"/>
    <mergeCell ref="BL5:BL8"/>
    <mergeCell ref="BM5:BM8"/>
    <mergeCell ref="BN5:BN8"/>
    <mergeCell ref="BO5:BO8"/>
    <mergeCell ref="BP5:BP8"/>
    <mergeCell ref="AR5:AR8"/>
    <mergeCell ref="AS5:AS8"/>
    <mergeCell ref="CM11:CM14"/>
    <mergeCell ref="M17:M20"/>
    <mergeCell ref="N17:N20"/>
    <mergeCell ref="O17:O20"/>
    <mergeCell ref="P17:P20"/>
    <mergeCell ref="Q17:Q20"/>
    <mergeCell ref="R17:R20"/>
    <mergeCell ref="CD11:CD14"/>
    <mergeCell ref="CE11:CE14"/>
    <mergeCell ref="CF11:CF14"/>
    <mergeCell ref="CG11:CG14"/>
    <mergeCell ref="CH11:CH14"/>
    <mergeCell ref="CI11:CI14"/>
    <mergeCell ref="BK11:BK14"/>
    <mergeCell ref="BL11:BL14"/>
    <mergeCell ref="BM11:BM14"/>
    <mergeCell ref="BN11:BN14"/>
    <mergeCell ref="BO11:BO14"/>
    <mergeCell ref="BP11:BP14"/>
    <mergeCell ref="AR11:AR14"/>
    <mergeCell ref="AS11:AS14"/>
    <mergeCell ref="BG11:BG14"/>
    <mergeCell ref="BH11:BH14"/>
    <mergeCell ref="BI11:BI14"/>
    <mergeCell ref="S17:S20"/>
    <mergeCell ref="T17:T20"/>
    <mergeCell ref="U17:U20"/>
    <mergeCell ref="V17:V20"/>
    <mergeCell ref="AJ17:AJ20"/>
    <mergeCell ref="AK17:AK20"/>
    <mergeCell ref="CJ11:CJ14"/>
    <mergeCell ref="CK11:CK14"/>
    <mergeCell ref="CL11:CL14"/>
    <mergeCell ref="BJ11:BJ14"/>
    <mergeCell ref="AL11:AL14"/>
    <mergeCell ref="AM11:AM14"/>
    <mergeCell ref="AN11:AN14"/>
    <mergeCell ref="AO11:AO14"/>
    <mergeCell ref="AP11:AP14"/>
    <mergeCell ref="AQ11:AQ14"/>
    <mergeCell ref="S11:S14"/>
    <mergeCell ref="T11:T14"/>
    <mergeCell ref="U11:U14"/>
    <mergeCell ref="V11:V14"/>
    <mergeCell ref="AJ11:AJ14"/>
    <mergeCell ref="AK11:AK14"/>
    <mergeCell ref="BG17:BG20"/>
    <mergeCell ref="BH17:BH20"/>
    <mergeCell ref="BI17:BI20"/>
    <mergeCell ref="BJ17:BJ20"/>
    <mergeCell ref="AL17:AL20"/>
    <mergeCell ref="AM17:AM20"/>
    <mergeCell ref="AN17:AN20"/>
    <mergeCell ref="AO17:AO20"/>
    <mergeCell ref="AP17:AP20"/>
    <mergeCell ref="AQ17:AQ20"/>
    <mergeCell ref="CJ17:CJ20"/>
    <mergeCell ref="CK17:CK20"/>
    <mergeCell ref="CL17:CL20"/>
    <mergeCell ref="CM17:CM20"/>
    <mergeCell ref="M25:M28"/>
    <mergeCell ref="N25:N28"/>
    <mergeCell ref="O25:O28"/>
    <mergeCell ref="P25:P28"/>
    <mergeCell ref="Q25:Q28"/>
    <mergeCell ref="R25:R28"/>
    <mergeCell ref="CD17:CD20"/>
    <mergeCell ref="CE17:CE20"/>
    <mergeCell ref="CF17:CF20"/>
    <mergeCell ref="CG17:CG20"/>
    <mergeCell ref="CH17:CH20"/>
    <mergeCell ref="CI17:CI20"/>
    <mergeCell ref="BK17:BK20"/>
    <mergeCell ref="BL17:BL20"/>
    <mergeCell ref="BM17:BM20"/>
    <mergeCell ref="BN17:BN20"/>
    <mergeCell ref="BO17:BO20"/>
    <mergeCell ref="BP17:BP20"/>
    <mergeCell ref="AR17:AR20"/>
    <mergeCell ref="AS17:AS20"/>
    <mergeCell ref="AL25:AL28"/>
    <mergeCell ref="AM25:AM28"/>
    <mergeCell ref="AN25:AN28"/>
    <mergeCell ref="AO25:AO28"/>
    <mergeCell ref="AP25:AP28"/>
    <mergeCell ref="AQ25:AQ28"/>
    <mergeCell ref="S25:S28"/>
    <mergeCell ref="T25:T28"/>
    <mergeCell ref="U25:U28"/>
    <mergeCell ref="V25:V28"/>
    <mergeCell ref="AJ25:AJ28"/>
    <mergeCell ref="AK25:AK28"/>
    <mergeCell ref="BK25:BK28"/>
    <mergeCell ref="BL25:BL28"/>
    <mergeCell ref="BM25:BM28"/>
    <mergeCell ref="BN25:BN28"/>
    <mergeCell ref="BO25:BO28"/>
    <mergeCell ref="BP25:BP28"/>
    <mergeCell ref="AR25:AR28"/>
    <mergeCell ref="AS25:AS28"/>
    <mergeCell ref="BG25:BG28"/>
    <mergeCell ref="BH25:BH28"/>
    <mergeCell ref="BI25:BI28"/>
    <mergeCell ref="BJ25:BJ28"/>
    <mergeCell ref="CJ25:CJ28"/>
    <mergeCell ref="CK25:CK28"/>
    <mergeCell ref="CL25:CL28"/>
    <mergeCell ref="CM25:CM28"/>
    <mergeCell ref="CD25:CD28"/>
    <mergeCell ref="CE25:CE28"/>
    <mergeCell ref="CF25:CF28"/>
    <mergeCell ref="CG25:CG28"/>
    <mergeCell ref="CH25:CH28"/>
    <mergeCell ref="CI25:CI28"/>
  </mergeCells>
  <conditionalFormatting sqref="AX5:BP29">
    <cfRule type="expression" dxfId="2" priority="1">
      <formula>AX5&lt;1</formula>
    </cfRule>
  </conditionalFormatting>
  <pageMargins left="0.25" right="0.25" top="0.75" bottom="0.75" header="0.3" footer="0.3"/>
  <pageSetup paperSize="9" orientation="landscape" horizontalDpi="4294967293" verticalDpi="4294967293" r:id="rId1"/>
  <colBreaks count="2" manualBreakCount="2">
    <brk id="46" max="1048575" man="1"/>
    <brk id="6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90" zoomScaleNormal="90" workbookViewId="0">
      <selection activeCell="B3" sqref="B3"/>
    </sheetView>
  </sheetViews>
  <sheetFormatPr defaultColWidth="0" defaultRowHeight="15" customHeight="1" zeroHeight="1" x14ac:dyDescent="0.25"/>
  <cols>
    <col min="1" max="1" width="7" bestFit="1" customWidth="1"/>
    <col min="2" max="2" width="10.85546875" customWidth="1"/>
    <col min="3" max="3" width="11.85546875" customWidth="1"/>
    <col min="4" max="28" width="8.85546875" bestFit="1" customWidth="1"/>
    <col min="29" max="43" width="8.28515625" customWidth="1"/>
    <col min="44" max="44" width="9.140625" customWidth="1"/>
    <col min="45" max="16384" width="9.140625" hidden="1"/>
  </cols>
  <sheetData>
    <row r="1" spans="1:44" ht="33.75" x14ac:dyDescent="0.5">
      <c r="A1" s="223"/>
      <c r="B1" s="223" t="str">
        <f>"Investeringsprognose "&amp;IF(Kentallen!$D$2="",Kentallen!$F$2,Kentallen!$D$2)</f>
        <v>Investeringsprognose RV Naarden</v>
      </c>
    </row>
    <row r="2" spans="1:44" s="275" customFormat="1" ht="15.75" customHeight="1" x14ac:dyDescent="0.2">
      <c r="A2" s="333"/>
      <c r="B2" s="334"/>
      <c r="C2" s="335"/>
      <c r="D2" s="335"/>
      <c r="E2" s="335">
        <v>1</v>
      </c>
      <c r="F2" s="336">
        <f>IF(F3=0,0,E2+1)</f>
        <v>2</v>
      </c>
      <c r="G2" s="336">
        <f t="shared" ref="G2:AQ2" si="0">IF(G3=0,0,F2+1)</f>
        <v>3</v>
      </c>
      <c r="H2" s="336">
        <f t="shared" si="0"/>
        <v>4</v>
      </c>
      <c r="I2" s="336">
        <f t="shared" si="0"/>
        <v>5</v>
      </c>
      <c r="J2" s="336">
        <f t="shared" si="0"/>
        <v>6</v>
      </c>
      <c r="K2" s="336">
        <f t="shared" si="0"/>
        <v>7</v>
      </c>
      <c r="L2" s="336">
        <f t="shared" si="0"/>
        <v>8</v>
      </c>
      <c r="M2" s="336">
        <f t="shared" si="0"/>
        <v>9</v>
      </c>
      <c r="N2" s="336">
        <f t="shared" si="0"/>
        <v>10</v>
      </c>
      <c r="O2" s="336">
        <f t="shared" si="0"/>
        <v>11</v>
      </c>
      <c r="P2" s="336">
        <f t="shared" si="0"/>
        <v>12</v>
      </c>
      <c r="Q2" s="336">
        <f t="shared" si="0"/>
        <v>13</v>
      </c>
      <c r="R2" s="336">
        <f t="shared" si="0"/>
        <v>14</v>
      </c>
      <c r="S2" s="336">
        <f t="shared" si="0"/>
        <v>15</v>
      </c>
      <c r="T2" s="336">
        <f t="shared" si="0"/>
        <v>16</v>
      </c>
      <c r="U2" s="336">
        <f t="shared" si="0"/>
        <v>17</v>
      </c>
      <c r="V2" s="336">
        <f t="shared" si="0"/>
        <v>18</v>
      </c>
      <c r="W2" s="336">
        <f t="shared" si="0"/>
        <v>19</v>
      </c>
      <c r="X2" s="336">
        <f t="shared" si="0"/>
        <v>20</v>
      </c>
      <c r="Y2" s="336">
        <f t="shared" si="0"/>
        <v>21</v>
      </c>
      <c r="Z2" s="336">
        <f t="shared" si="0"/>
        <v>22</v>
      </c>
      <c r="AA2" s="336">
        <f t="shared" si="0"/>
        <v>23</v>
      </c>
      <c r="AB2" s="336">
        <f t="shared" si="0"/>
        <v>24</v>
      </c>
      <c r="AC2" s="336">
        <f t="shared" si="0"/>
        <v>25</v>
      </c>
      <c r="AD2" s="336">
        <f t="shared" si="0"/>
        <v>26</v>
      </c>
      <c r="AE2" s="336">
        <f t="shared" si="0"/>
        <v>27</v>
      </c>
      <c r="AF2" s="336">
        <f t="shared" si="0"/>
        <v>28</v>
      </c>
      <c r="AG2" s="336">
        <f t="shared" si="0"/>
        <v>29</v>
      </c>
      <c r="AH2" s="336">
        <f t="shared" si="0"/>
        <v>30</v>
      </c>
      <c r="AI2" s="336">
        <f t="shared" si="0"/>
        <v>31</v>
      </c>
      <c r="AJ2" s="336">
        <f t="shared" si="0"/>
        <v>0</v>
      </c>
      <c r="AK2" s="336">
        <f t="shared" si="0"/>
        <v>0</v>
      </c>
      <c r="AL2" s="336">
        <f t="shared" si="0"/>
        <v>0</v>
      </c>
      <c r="AM2" s="336">
        <f t="shared" si="0"/>
        <v>0</v>
      </c>
      <c r="AN2" s="336">
        <f t="shared" si="0"/>
        <v>0</v>
      </c>
      <c r="AO2" s="336">
        <f t="shared" si="0"/>
        <v>0</v>
      </c>
      <c r="AP2" s="336">
        <f t="shared" si="0"/>
        <v>0</v>
      </c>
      <c r="AQ2" s="336">
        <f t="shared" si="0"/>
        <v>0</v>
      </c>
      <c r="AR2" s="335"/>
    </row>
    <row r="3" spans="1:44" s="228" customFormat="1" x14ac:dyDescent="0.25">
      <c r="A3" s="337">
        <f>B3-D3</f>
        <v>31</v>
      </c>
      <c r="B3" s="338">
        <f>INT(Kentallen!$F$62+Kentallen!$F$3)</f>
        <v>2043</v>
      </c>
      <c r="C3" s="276" t="s">
        <v>405</v>
      </c>
      <c r="D3" s="277">
        <f>Kentallen!$F$3</f>
        <v>2012</v>
      </c>
      <c r="E3" s="278">
        <f t="shared" ref="E3:AA3" si="1">IF(AND(D3+1&lt;=$B$3,D3&lt;&gt;0),D3+1,0)</f>
        <v>2013</v>
      </c>
      <c r="F3" s="278">
        <f t="shared" si="1"/>
        <v>2014</v>
      </c>
      <c r="G3" s="278">
        <f t="shared" si="1"/>
        <v>2015</v>
      </c>
      <c r="H3" s="278">
        <f t="shared" si="1"/>
        <v>2016</v>
      </c>
      <c r="I3" s="278">
        <f t="shared" si="1"/>
        <v>2017</v>
      </c>
      <c r="J3" s="278">
        <f t="shared" si="1"/>
        <v>2018</v>
      </c>
      <c r="K3" s="278">
        <f t="shared" si="1"/>
        <v>2019</v>
      </c>
      <c r="L3" s="278">
        <f t="shared" si="1"/>
        <v>2020</v>
      </c>
      <c r="M3" s="278">
        <f t="shared" si="1"/>
        <v>2021</v>
      </c>
      <c r="N3" s="278">
        <f t="shared" si="1"/>
        <v>2022</v>
      </c>
      <c r="O3" s="278">
        <f t="shared" si="1"/>
        <v>2023</v>
      </c>
      <c r="P3" s="278">
        <f t="shared" si="1"/>
        <v>2024</v>
      </c>
      <c r="Q3" s="278">
        <f t="shared" si="1"/>
        <v>2025</v>
      </c>
      <c r="R3" s="278">
        <f t="shared" si="1"/>
        <v>2026</v>
      </c>
      <c r="S3" s="278">
        <f t="shared" si="1"/>
        <v>2027</v>
      </c>
      <c r="T3" s="278">
        <f t="shared" si="1"/>
        <v>2028</v>
      </c>
      <c r="U3" s="278">
        <f t="shared" si="1"/>
        <v>2029</v>
      </c>
      <c r="V3" s="278">
        <f t="shared" si="1"/>
        <v>2030</v>
      </c>
      <c r="W3" s="278">
        <f t="shared" si="1"/>
        <v>2031</v>
      </c>
      <c r="X3" s="278">
        <f t="shared" si="1"/>
        <v>2032</v>
      </c>
      <c r="Y3" s="278">
        <f t="shared" si="1"/>
        <v>2033</v>
      </c>
      <c r="Z3" s="278">
        <f t="shared" si="1"/>
        <v>2034</v>
      </c>
      <c r="AA3" s="278">
        <f t="shared" si="1"/>
        <v>2035</v>
      </c>
      <c r="AB3" s="278">
        <f>IF(AND(AA3+1&lt;=$B$3,AA3&lt;&gt;0),AA3+1,0)</f>
        <v>2036</v>
      </c>
      <c r="AC3" s="278">
        <f t="shared" ref="AC3:AQ3" si="2">IF(AND(AB3+1&lt;=$B$3,AB3&lt;&gt;0),AB3+1,0)</f>
        <v>2037</v>
      </c>
      <c r="AD3" s="278">
        <f t="shared" si="2"/>
        <v>2038</v>
      </c>
      <c r="AE3" s="278">
        <f t="shared" si="2"/>
        <v>2039</v>
      </c>
      <c r="AF3" s="278">
        <f t="shared" si="2"/>
        <v>2040</v>
      </c>
      <c r="AG3" s="278">
        <f t="shared" si="2"/>
        <v>2041</v>
      </c>
      <c r="AH3" s="278">
        <f t="shared" si="2"/>
        <v>2042</v>
      </c>
      <c r="AI3" s="278">
        <f t="shared" si="2"/>
        <v>2043</v>
      </c>
      <c r="AJ3" s="278">
        <f t="shared" si="2"/>
        <v>0</v>
      </c>
      <c r="AK3" s="278">
        <f t="shared" si="2"/>
        <v>0</v>
      </c>
      <c r="AL3" s="278">
        <f t="shared" si="2"/>
        <v>0</v>
      </c>
      <c r="AM3" s="278">
        <f t="shared" si="2"/>
        <v>0</v>
      </c>
      <c r="AN3" s="278">
        <f t="shared" si="2"/>
        <v>0</v>
      </c>
      <c r="AO3" s="278">
        <f t="shared" si="2"/>
        <v>0</v>
      </c>
      <c r="AP3" s="278">
        <f t="shared" si="2"/>
        <v>0</v>
      </c>
      <c r="AQ3" s="279">
        <f t="shared" si="2"/>
        <v>0</v>
      </c>
    </row>
    <row r="4" spans="1:44" x14ac:dyDescent="0.25">
      <c r="A4" s="280" t="s">
        <v>213</v>
      </c>
      <c r="B4" s="281">
        <f>SUMIFS(Hulptabel!$AC$3:$AC$152,Hulptabel!$D$3:$D$152,A4)</f>
        <v>186500</v>
      </c>
      <c r="C4" s="282">
        <f>B4-SUM(D4:AQ4)</f>
        <v>0</v>
      </c>
      <c r="D4" s="283">
        <f>SUMIFS(Hulptabel!$AC$3:$AC$152,Hulptabel!$D$3:$D$152,$A4,Hulptabel!$I$3:$I$152,D$3)+SUMIFS(Hulptabel!$AC$3:$AC$152,Hulptabel!$D$3:$D$152,$A4,Hulptabel!$E$3:$E$152,2012)</f>
        <v>0</v>
      </c>
      <c r="E4" s="283">
        <f>SUMIFS(Hulptabel!$AC$3:$AC$152,Hulptabel!$D$3:$D$152,$A4,Hulptabel!$I$3:$I$152,E$3)</f>
        <v>0</v>
      </c>
      <c r="F4" s="283">
        <f>SUMIFS(Hulptabel!$AC$3:$AC$152,Hulptabel!$D$3:$D$152,$A4,Hulptabel!$I$3:$I$152,F$3)</f>
        <v>8945</v>
      </c>
      <c r="G4" s="283">
        <f>SUMIFS(Hulptabel!$AC$3:$AC$152,Hulptabel!$D$3:$D$152,$A4,Hulptabel!$I$3:$I$152,G$3)</f>
        <v>8945</v>
      </c>
      <c r="H4" s="283">
        <f>SUMIFS(Hulptabel!$AC$3:$AC$152,Hulptabel!$D$3:$D$152,$A4,Hulptabel!$I$3:$I$152,H$3)</f>
        <v>0</v>
      </c>
      <c r="I4" s="283">
        <f>SUMIFS(Hulptabel!$AC$3:$AC$152,Hulptabel!$D$3:$D$152,$A4,Hulptabel!$I$3:$I$152,I$3)</f>
        <v>0</v>
      </c>
      <c r="J4" s="283">
        <f>SUMIFS(Hulptabel!$AC$3:$AC$152,Hulptabel!$D$3:$D$152,$A4,Hulptabel!$I$3:$I$152,J$3)</f>
        <v>0</v>
      </c>
      <c r="K4" s="283">
        <f>SUMIFS(Hulptabel!$AC$3:$AC$152,Hulptabel!$D$3:$D$152,$A4,Hulptabel!$I$3:$I$152,K$3)</f>
        <v>0</v>
      </c>
      <c r="L4" s="283">
        <f>SUMIFS(Hulptabel!$AC$3:$AC$152,Hulptabel!$D$3:$D$152,$A4,Hulptabel!$I$3:$I$152,L$3)</f>
        <v>0</v>
      </c>
      <c r="M4" s="283">
        <f>SUMIFS(Hulptabel!$AC$3:$AC$152,Hulptabel!$D$3:$D$152,$A4,Hulptabel!$I$3:$I$152,M$3)</f>
        <v>8945</v>
      </c>
      <c r="N4" s="283">
        <f>SUMIFS(Hulptabel!$AC$3:$AC$152,Hulptabel!$D$3:$D$152,$A4,Hulptabel!$I$3:$I$152,N$3)</f>
        <v>0</v>
      </c>
      <c r="O4" s="283">
        <f>SUMIFS(Hulptabel!$AC$3:$AC$152,Hulptabel!$D$3:$D$152,$A4,Hulptabel!$I$3:$I$152,O$3)</f>
        <v>0</v>
      </c>
      <c r="P4" s="283">
        <f>SUMIFS(Hulptabel!$AC$3:$AC$152,Hulptabel!$D$3:$D$152,$A4,Hulptabel!$I$3:$I$152,P$3)</f>
        <v>6470</v>
      </c>
      <c r="Q4" s="283">
        <f>SUMIFS(Hulptabel!$AC$3:$AC$152,Hulptabel!$D$3:$D$152,$A4,Hulptabel!$I$3:$I$152,Q$3)</f>
        <v>0</v>
      </c>
      <c r="R4" s="283">
        <f>SUMIFS(Hulptabel!$AC$3:$AC$152,Hulptabel!$D$3:$D$152,$A4,Hulptabel!$I$3:$I$152,R$3)</f>
        <v>6470</v>
      </c>
      <c r="S4" s="283">
        <f>SUMIFS(Hulptabel!$AC$3:$AC$152,Hulptabel!$D$3:$D$152,$A4,Hulptabel!$I$3:$I$152,S$3)</f>
        <v>6470</v>
      </c>
      <c r="T4" s="283">
        <f>SUMIFS(Hulptabel!$AC$3:$AC$152,Hulptabel!$D$3:$D$152,$A4,Hulptabel!$I$3:$I$152,T$3)</f>
        <v>15415</v>
      </c>
      <c r="U4" s="283">
        <f>SUMIFS(Hulptabel!$AC$3:$AC$152,Hulptabel!$D$3:$D$152,$A4,Hulptabel!$I$3:$I$152,U$3)</f>
        <v>6470</v>
      </c>
      <c r="V4" s="283">
        <f>SUMIFS(Hulptabel!$AC$3:$AC$152,Hulptabel!$D$3:$D$152,$A4,Hulptabel!$I$3:$I$152,V$3)</f>
        <v>0</v>
      </c>
      <c r="W4" s="283">
        <f>SUMIFS(Hulptabel!$AC$3:$AC$152,Hulptabel!$D$3:$D$152,$A4,Hulptabel!$I$3:$I$152,W$3)</f>
        <v>8945</v>
      </c>
      <c r="X4" s="283">
        <f>SUMIFS(Hulptabel!$AC$3:$AC$152,Hulptabel!$D$3:$D$152,$A4,Hulptabel!$I$3:$I$152,X$3)</f>
        <v>15415</v>
      </c>
      <c r="Y4" s="283">
        <f>SUMIFS(Hulptabel!$AC$3:$AC$152,Hulptabel!$D$3:$D$152,$A4,Hulptabel!$I$3:$I$152,Y$3)</f>
        <v>0</v>
      </c>
      <c r="Z4" s="283">
        <f>SUMIFS(Hulptabel!$AC$3:$AC$152,Hulptabel!$D$3:$D$152,$A4,Hulptabel!$I$3:$I$152,Z$3)</f>
        <v>8945</v>
      </c>
      <c r="AA4" s="283">
        <f>SUMIFS(Hulptabel!$AC$3:$AC$152,Hulptabel!$D$3:$D$152,$A4,Hulptabel!$I$3:$I$152,AA$3)</f>
        <v>25880</v>
      </c>
      <c r="AB4" s="283">
        <f>SUMIFS(Hulptabel!$AC$3:$AC$152,Hulptabel!$D$3:$D$152,$A4,Hulptabel!$I$3:$I$152,AB$3)</f>
        <v>0</v>
      </c>
      <c r="AC4" s="283">
        <f>SUMIFS(Hulptabel!$AC$3:$AC$152,Hulptabel!$D$3:$D$152,$A4,Hulptabel!$I$3:$I$152,AC$3)</f>
        <v>0</v>
      </c>
      <c r="AD4" s="283">
        <f>SUMIFS(Hulptabel!$AC$3:$AC$152,Hulptabel!$D$3:$D$152,$A4,Hulptabel!$I$3:$I$152,AD$3)</f>
        <v>0</v>
      </c>
      <c r="AE4" s="283">
        <f>SUMIFS(Hulptabel!$AC$3:$AC$152,Hulptabel!$D$3:$D$152,$A4,Hulptabel!$I$3:$I$152,AE$3)</f>
        <v>28355</v>
      </c>
      <c r="AF4" s="283">
        <f>SUMIFS(Hulptabel!$AC$3:$AC$152,Hulptabel!$D$3:$D$152,$A4,Hulptabel!$I$3:$I$152,AF$3)</f>
        <v>0</v>
      </c>
      <c r="AG4" s="283">
        <f>SUMIFS(Hulptabel!$AC$3:$AC$152,Hulptabel!$D$3:$D$152,$A4,Hulptabel!$I$3:$I$152,AG$3)</f>
        <v>30830</v>
      </c>
      <c r="AH4" s="283">
        <f>SUMIFS(Hulptabel!$AC$3:$AC$152,Hulptabel!$D$3:$D$152,$A4,Hulptabel!$I$3:$I$152,AH$3)</f>
        <v>0</v>
      </c>
      <c r="AI4" s="283">
        <f>SUMIFS(Hulptabel!$AC$3:$AC$152,Hulptabel!$D$3:$D$152,$A4,Hulptabel!$I$3:$I$152,AI$3)</f>
        <v>0</v>
      </c>
      <c r="AJ4" s="283">
        <f>SUMIFS(Hulptabel!$AC$3:$AC$152,Hulptabel!$D$3:$D$152,$A4,Hulptabel!$I$3:$I$152,AJ$3)</f>
        <v>0</v>
      </c>
      <c r="AK4" s="283">
        <f>SUMIFS(Hulptabel!$AC$3:$AC$152,Hulptabel!$D$3:$D$152,$A4,Hulptabel!$I$3:$I$152,AK$3)</f>
        <v>0</v>
      </c>
      <c r="AL4" s="283">
        <f>SUMIFS(Hulptabel!$AC$3:$AC$152,Hulptabel!$D$3:$D$152,$A4,Hulptabel!$I$3:$I$152,AL$3)</f>
        <v>0</v>
      </c>
      <c r="AM4" s="283">
        <f>SUMIFS(Hulptabel!$AC$3:$AC$152,Hulptabel!$D$3:$D$152,$A4,Hulptabel!$I$3:$I$152,AM$3)</f>
        <v>0</v>
      </c>
      <c r="AN4" s="283">
        <f>SUMIFS(Hulptabel!$AC$3:$AC$152,Hulptabel!$D$3:$D$152,$A4,Hulptabel!$I$3:$I$152,AN$3)</f>
        <v>0</v>
      </c>
      <c r="AO4" s="283">
        <f>SUMIFS(Hulptabel!$AC$3:$AC$152,Hulptabel!$D$3:$D$152,$A4,Hulptabel!$I$3:$I$152,AO$3)</f>
        <v>0</v>
      </c>
      <c r="AP4" s="283">
        <f>SUMIFS(Hulptabel!$AC$3:$AC$152,Hulptabel!$D$3:$D$152,$A4,Hulptabel!$I$3:$I$152,AP$3)</f>
        <v>0</v>
      </c>
      <c r="AQ4" s="284">
        <f>SUMIFS(Hulptabel!$AC$3:$AC$152,Hulptabel!$D$3:$D$152,$A4,Hulptabel!$I$3:$I$152,AQ$3)</f>
        <v>0</v>
      </c>
    </row>
    <row r="5" spans="1:44" x14ac:dyDescent="0.25">
      <c r="A5" s="285" t="s">
        <v>219</v>
      </c>
      <c r="B5" s="281">
        <f>SUMIFS(Hulptabel!$AC$3:$AC$152,Hulptabel!$D$3:$D$152,A5)</f>
        <v>111570</v>
      </c>
      <c r="C5" s="281">
        <f t="shared" ref="C5:C22" si="3">B5-SUM(D5:AQ5)</f>
        <v>0</v>
      </c>
      <c r="D5" s="286">
        <f>SUMIFS(Hulptabel!$AC$3:$AC$152,Hulptabel!$D$3:$D$152,$A5,Hulptabel!$I$3:$I$152,D$3)+SUMIFS(Hulptabel!$AC$3:$AC$152,Hulptabel!$D$3:$D$152,$A5,Hulptabel!$E$3:$E$152,2012)</f>
        <v>0</v>
      </c>
      <c r="E5" s="286">
        <f>SUMIFS(Hulptabel!$AC$3:$AC$152,Hulptabel!$D$3:$D$152,$A5,Hulptabel!$I$3:$I$152,E$3)</f>
        <v>0</v>
      </c>
      <c r="F5" s="286">
        <f>SUMIFS(Hulptabel!$AC$3:$AC$152,Hulptabel!$D$3:$D$152,$A5,Hulptabel!$I$3:$I$152,F$3)</f>
        <v>0</v>
      </c>
      <c r="G5" s="286">
        <f>SUMIFS(Hulptabel!$AC$3:$AC$152,Hulptabel!$D$3:$D$152,$A5,Hulptabel!$I$3:$I$152,G$3)</f>
        <v>0</v>
      </c>
      <c r="H5" s="286">
        <f>SUMIFS(Hulptabel!$AC$3:$AC$152,Hulptabel!$D$3:$D$152,$A5,Hulptabel!$I$3:$I$152,H$3)</f>
        <v>0</v>
      </c>
      <c r="I5" s="286">
        <f>SUMIFS(Hulptabel!$AC$3:$AC$152,Hulptabel!$D$3:$D$152,$A5,Hulptabel!$I$3:$I$152,I$3)</f>
        <v>0</v>
      </c>
      <c r="J5" s="286">
        <f>SUMIFS(Hulptabel!$AC$3:$AC$152,Hulptabel!$D$3:$D$152,$A5,Hulptabel!$I$3:$I$152,J$3)</f>
        <v>14090</v>
      </c>
      <c r="K5" s="286">
        <f>SUMIFS(Hulptabel!$AC$3:$AC$152,Hulptabel!$D$3:$D$152,$A5,Hulptabel!$I$3:$I$152,K$3)</f>
        <v>0</v>
      </c>
      <c r="L5" s="286">
        <f>SUMIFS(Hulptabel!$AC$3:$AC$152,Hulptabel!$D$3:$D$152,$A5,Hulptabel!$I$3:$I$152,L$3)</f>
        <v>0</v>
      </c>
      <c r="M5" s="286">
        <f>SUMIFS(Hulptabel!$AC$3:$AC$152,Hulptabel!$D$3:$D$152,$A5,Hulptabel!$I$3:$I$152,M$3)</f>
        <v>0</v>
      </c>
      <c r="N5" s="286">
        <f>SUMIFS(Hulptabel!$AC$3:$AC$152,Hulptabel!$D$3:$D$152,$A5,Hulptabel!$I$3:$I$152,N$3)</f>
        <v>0</v>
      </c>
      <c r="O5" s="286">
        <f>SUMIFS(Hulptabel!$AC$3:$AC$152,Hulptabel!$D$3:$D$152,$A5,Hulptabel!$I$3:$I$152,O$3)</f>
        <v>10280</v>
      </c>
      <c r="P5" s="286">
        <f>SUMIFS(Hulptabel!$AC$3:$AC$152,Hulptabel!$D$3:$D$152,$A5,Hulptabel!$I$3:$I$152,P$3)</f>
        <v>0</v>
      </c>
      <c r="Q5" s="286">
        <f>SUMIFS(Hulptabel!$AC$3:$AC$152,Hulptabel!$D$3:$D$152,$A5,Hulptabel!$I$3:$I$152,Q$3)</f>
        <v>0</v>
      </c>
      <c r="R5" s="286">
        <f>SUMIFS(Hulptabel!$AC$3:$AC$152,Hulptabel!$D$3:$D$152,$A5,Hulptabel!$I$3:$I$152,R$3)</f>
        <v>0</v>
      </c>
      <c r="S5" s="286">
        <f>SUMIFS(Hulptabel!$AC$3:$AC$152,Hulptabel!$D$3:$D$152,$A5,Hulptabel!$I$3:$I$152,S$3)</f>
        <v>0</v>
      </c>
      <c r="T5" s="286">
        <f>SUMIFS(Hulptabel!$AC$3:$AC$152,Hulptabel!$D$3:$D$152,$A5,Hulptabel!$I$3:$I$152,T$3)</f>
        <v>10280</v>
      </c>
      <c r="U5" s="286">
        <f>SUMIFS(Hulptabel!$AC$3:$AC$152,Hulptabel!$D$3:$D$152,$A5,Hulptabel!$I$3:$I$152,U$3)</f>
        <v>14090</v>
      </c>
      <c r="V5" s="286">
        <f>SUMIFS(Hulptabel!$AC$3:$AC$152,Hulptabel!$D$3:$D$152,$A5,Hulptabel!$I$3:$I$152,V$3)</f>
        <v>0</v>
      </c>
      <c r="W5" s="286">
        <f>SUMIFS(Hulptabel!$AC$3:$AC$152,Hulptabel!$D$3:$D$152,$A5,Hulptabel!$I$3:$I$152,W$3)</f>
        <v>0</v>
      </c>
      <c r="X5" s="286">
        <f>SUMIFS(Hulptabel!$AC$3:$AC$152,Hulptabel!$D$3:$D$152,$A5,Hulptabel!$I$3:$I$152,X$3)</f>
        <v>0</v>
      </c>
      <c r="Y5" s="286">
        <f>SUMIFS(Hulptabel!$AC$3:$AC$152,Hulptabel!$D$3:$D$152,$A5,Hulptabel!$I$3:$I$152,Y$3)</f>
        <v>0</v>
      </c>
      <c r="Z5" s="286">
        <f>SUMIFS(Hulptabel!$AC$3:$AC$152,Hulptabel!$D$3:$D$152,$A5,Hulptabel!$I$3:$I$152,Z$3)</f>
        <v>14090</v>
      </c>
      <c r="AA5" s="286">
        <f>SUMIFS(Hulptabel!$AC$3:$AC$152,Hulptabel!$D$3:$D$152,$A5,Hulptabel!$I$3:$I$152,AA$3)</f>
        <v>0</v>
      </c>
      <c r="AB5" s="286">
        <f>SUMIFS(Hulptabel!$AC$3:$AC$152,Hulptabel!$D$3:$D$152,$A5,Hulptabel!$I$3:$I$152,AB$3)</f>
        <v>0</v>
      </c>
      <c r="AC5" s="286">
        <f>SUMIFS(Hulptabel!$AC$3:$AC$152,Hulptabel!$D$3:$D$152,$A5,Hulptabel!$I$3:$I$152,AC$3)</f>
        <v>14090</v>
      </c>
      <c r="AD5" s="286">
        <f>SUMIFS(Hulptabel!$AC$3:$AC$152,Hulptabel!$D$3:$D$152,$A5,Hulptabel!$I$3:$I$152,AD$3)</f>
        <v>0</v>
      </c>
      <c r="AE5" s="286">
        <f>SUMIFS(Hulptabel!$AC$3:$AC$152,Hulptabel!$D$3:$D$152,$A5,Hulptabel!$I$3:$I$152,AE$3)</f>
        <v>14090</v>
      </c>
      <c r="AF5" s="286">
        <f>SUMIFS(Hulptabel!$AC$3:$AC$152,Hulptabel!$D$3:$D$152,$A5,Hulptabel!$I$3:$I$152,AF$3)</f>
        <v>0</v>
      </c>
      <c r="AG5" s="286">
        <f>SUMIFS(Hulptabel!$AC$3:$AC$152,Hulptabel!$D$3:$D$152,$A5,Hulptabel!$I$3:$I$152,AG$3)</f>
        <v>20560</v>
      </c>
      <c r="AH5" s="286">
        <f>SUMIFS(Hulptabel!$AC$3:$AC$152,Hulptabel!$D$3:$D$152,$A5,Hulptabel!$I$3:$I$152,AH$3)</f>
        <v>0</v>
      </c>
      <c r="AI5" s="286">
        <f>SUMIFS(Hulptabel!$AC$3:$AC$152,Hulptabel!$D$3:$D$152,$A5,Hulptabel!$I$3:$I$152,AI$3)</f>
        <v>0</v>
      </c>
      <c r="AJ5" s="286">
        <f>SUMIFS(Hulptabel!$AC$3:$AC$152,Hulptabel!$D$3:$D$152,$A5,Hulptabel!$I$3:$I$152,AJ$3)</f>
        <v>0</v>
      </c>
      <c r="AK5" s="286">
        <f>SUMIFS(Hulptabel!$AC$3:$AC$152,Hulptabel!$D$3:$D$152,$A5,Hulptabel!$I$3:$I$152,AK$3)</f>
        <v>0</v>
      </c>
      <c r="AL5" s="286">
        <f>SUMIFS(Hulptabel!$AC$3:$AC$152,Hulptabel!$D$3:$D$152,$A5,Hulptabel!$I$3:$I$152,AL$3)</f>
        <v>0</v>
      </c>
      <c r="AM5" s="286">
        <f>SUMIFS(Hulptabel!$AC$3:$AC$152,Hulptabel!$D$3:$D$152,$A5,Hulptabel!$I$3:$I$152,AM$3)</f>
        <v>0</v>
      </c>
      <c r="AN5" s="286">
        <f>SUMIFS(Hulptabel!$AC$3:$AC$152,Hulptabel!$D$3:$D$152,$A5,Hulptabel!$I$3:$I$152,AN$3)</f>
        <v>0</v>
      </c>
      <c r="AO5" s="286">
        <f>SUMIFS(Hulptabel!$AC$3:$AC$152,Hulptabel!$D$3:$D$152,$A5,Hulptabel!$I$3:$I$152,AO$3)</f>
        <v>0</v>
      </c>
      <c r="AP5" s="286">
        <f>SUMIFS(Hulptabel!$AC$3:$AC$152,Hulptabel!$D$3:$D$152,$A5,Hulptabel!$I$3:$I$152,AP$3)</f>
        <v>0</v>
      </c>
      <c r="AQ5" s="287">
        <f>SUMIFS(Hulptabel!$AC$3:$AC$152,Hulptabel!$D$3:$D$152,$A5,Hulptabel!$I$3:$I$152,AQ$3)</f>
        <v>0</v>
      </c>
    </row>
    <row r="6" spans="1:44" x14ac:dyDescent="0.25">
      <c r="A6" s="285" t="s">
        <v>242</v>
      </c>
      <c r="B6" s="281">
        <f>SUMIFS(Hulptabel!$AC$3:$AC$152,Hulptabel!$D$3:$D$152,A6)</f>
        <v>134880</v>
      </c>
      <c r="C6" s="281">
        <f t="shared" si="3"/>
        <v>0</v>
      </c>
      <c r="D6" s="286">
        <f>SUMIFS(Hulptabel!$AC$3:$AC$152,Hulptabel!$D$3:$D$152,$A6,Hulptabel!$I$3:$I$152,D$3)+SUMIFS(Hulptabel!$AC$3:$AC$152,Hulptabel!$D$3:$D$152,$A6,Hulptabel!$E$3:$E$152,2012)</f>
        <v>22480</v>
      </c>
      <c r="E6" s="286">
        <f>SUMIFS(Hulptabel!$AC$3:$AC$152,Hulptabel!$D$3:$D$152,$A6,Hulptabel!$I$3:$I$152,E$3)</f>
        <v>0</v>
      </c>
      <c r="F6" s="286">
        <f>SUMIFS(Hulptabel!$AC$3:$AC$152,Hulptabel!$D$3:$D$152,$A6,Hulptabel!$I$3:$I$152,F$3)</f>
        <v>0</v>
      </c>
      <c r="G6" s="286">
        <f>SUMIFS(Hulptabel!$AC$3:$AC$152,Hulptabel!$D$3:$D$152,$A6,Hulptabel!$I$3:$I$152,G$3)</f>
        <v>0</v>
      </c>
      <c r="H6" s="286">
        <f>SUMIFS(Hulptabel!$AC$3:$AC$152,Hulptabel!$D$3:$D$152,$A6,Hulptabel!$I$3:$I$152,H$3)</f>
        <v>0</v>
      </c>
      <c r="I6" s="286">
        <f>SUMIFS(Hulptabel!$AC$3:$AC$152,Hulptabel!$D$3:$D$152,$A6,Hulptabel!$I$3:$I$152,I$3)</f>
        <v>0</v>
      </c>
      <c r="J6" s="286">
        <f>SUMIFS(Hulptabel!$AC$3:$AC$152,Hulptabel!$D$3:$D$152,$A6,Hulptabel!$I$3:$I$152,J$3)</f>
        <v>0</v>
      </c>
      <c r="K6" s="286">
        <f>SUMIFS(Hulptabel!$AC$3:$AC$152,Hulptabel!$D$3:$D$152,$A6,Hulptabel!$I$3:$I$152,K$3)</f>
        <v>0</v>
      </c>
      <c r="L6" s="286">
        <f>SUMIFS(Hulptabel!$AC$3:$AC$152,Hulptabel!$D$3:$D$152,$A6,Hulptabel!$I$3:$I$152,L$3)</f>
        <v>0</v>
      </c>
      <c r="M6" s="286">
        <f>SUMIFS(Hulptabel!$AC$3:$AC$152,Hulptabel!$D$3:$D$152,$A6,Hulptabel!$I$3:$I$152,M$3)</f>
        <v>0</v>
      </c>
      <c r="N6" s="286">
        <f>SUMIFS(Hulptabel!$AC$3:$AC$152,Hulptabel!$D$3:$D$152,$A6,Hulptabel!$I$3:$I$152,N$3)</f>
        <v>0</v>
      </c>
      <c r="O6" s="286">
        <f>SUMIFS(Hulptabel!$AC$3:$AC$152,Hulptabel!$D$3:$D$152,$A6,Hulptabel!$I$3:$I$152,O$3)</f>
        <v>0</v>
      </c>
      <c r="P6" s="286">
        <f>SUMIFS(Hulptabel!$AC$3:$AC$152,Hulptabel!$D$3:$D$152,$A6,Hulptabel!$I$3:$I$152,P$3)</f>
        <v>0</v>
      </c>
      <c r="Q6" s="286">
        <f>SUMIFS(Hulptabel!$AC$3:$AC$152,Hulptabel!$D$3:$D$152,$A6,Hulptabel!$I$3:$I$152,Q$3)</f>
        <v>22480</v>
      </c>
      <c r="R6" s="286">
        <f>SUMIFS(Hulptabel!$AC$3:$AC$152,Hulptabel!$D$3:$D$152,$A6,Hulptabel!$I$3:$I$152,R$3)</f>
        <v>0</v>
      </c>
      <c r="S6" s="286">
        <f>SUMIFS(Hulptabel!$AC$3:$AC$152,Hulptabel!$D$3:$D$152,$A6,Hulptabel!$I$3:$I$152,S$3)</f>
        <v>0</v>
      </c>
      <c r="T6" s="286">
        <f>SUMIFS(Hulptabel!$AC$3:$AC$152,Hulptabel!$D$3:$D$152,$A6,Hulptabel!$I$3:$I$152,T$3)</f>
        <v>0</v>
      </c>
      <c r="U6" s="286">
        <f>SUMIFS(Hulptabel!$AC$3:$AC$152,Hulptabel!$D$3:$D$152,$A6,Hulptabel!$I$3:$I$152,U$3)</f>
        <v>0</v>
      </c>
      <c r="V6" s="286">
        <f>SUMIFS(Hulptabel!$AC$3:$AC$152,Hulptabel!$D$3:$D$152,$A6,Hulptabel!$I$3:$I$152,V$3)</f>
        <v>22480</v>
      </c>
      <c r="W6" s="286">
        <f>SUMIFS(Hulptabel!$AC$3:$AC$152,Hulptabel!$D$3:$D$152,$A6,Hulptabel!$I$3:$I$152,W$3)</f>
        <v>0</v>
      </c>
      <c r="X6" s="286">
        <f>SUMIFS(Hulptabel!$AC$3:$AC$152,Hulptabel!$D$3:$D$152,$A6,Hulptabel!$I$3:$I$152,X$3)</f>
        <v>22480</v>
      </c>
      <c r="Y6" s="286">
        <f>SUMIFS(Hulptabel!$AC$3:$AC$152,Hulptabel!$D$3:$D$152,$A6,Hulptabel!$I$3:$I$152,Y$3)</f>
        <v>0</v>
      </c>
      <c r="Z6" s="286">
        <f>SUMIFS(Hulptabel!$AC$3:$AC$152,Hulptabel!$D$3:$D$152,$A6,Hulptabel!$I$3:$I$152,Z$3)</f>
        <v>0</v>
      </c>
      <c r="AA6" s="286">
        <f>SUMIFS(Hulptabel!$AC$3:$AC$152,Hulptabel!$D$3:$D$152,$A6,Hulptabel!$I$3:$I$152,AA$3)</f>
        <v>0</v>
      </c>
      <c r="AB6" s="286">
        <f>SUMIFS(Hulptabel!$AC$3:$AC$152,Hulptabel!$D$3:$D$152,$A6,Hulptabel!$I$3:$I$152,AB$3)</f>
        <v>0</v>
      </c>
      <c r="AC6" s="286">
        <f>SUMIFS(Hulptabel!$AC$3:$AC$152,Hulptabel!$D$3:$D$152,$A6,Hulptabel!$I$3:$I$152,AC$3)</f>
        <v>22480</v>
      </c>
      <c r="AD6" s="286">
        <f>SUMIFS(Hulptabel!$AC$3:$AC$152,Hulptabel!$D$3:$D$152,$A6,Hulptabel!$I$3:$I$152,AD$3)</f>
        <v>0</v>
      </c>
      <c r="AE6" s="286">
        <f>SUMIFS(Hulptabel!$AC$3:$AC$152,Hulptabel!$D$3:$D$152,$A6,Hulptabel!$I$3:$I$152,AE$3)</f>
        <v>0</v>
      </c>
      <c r="AF6" s="286">
        <f>SUMIFS(Hulptabel!$AC$3:$AC$152,Hulptabel!$D$3:$D$152,$A6,Hulptabel!$I$3:$I$152,AF$3)</f>
        <v>0</v>
      </c>
      <c r="AG6" s="286">
        <f>SUMIFS(Hulptabel!$AC$3:$AC$152,Hulptabel!$D$3:$D$152,$A6,Hulptabel!$I$3:$I$152,AG$3)</f>
        <v>22480</v>
      </c>
      <c r="AH6" s="286">
        <f>SUMIFS(Hulptabel!$AC$3:$AC$152,Hulptabel!$D$3:$D$152,$A6,Hulptabel!$I$3:$I$152,AH$3)</f>
        <v>0</v>
      </c>
      <c r="AI6" s="286">
        <f>SUMIFS(Hulptabel!$AC$3:$AC$152,Hulptabel!$D$3:$D$152,$A6,Hulptabel!$I$3:$I$152,AI$3)</f>
        <v>0</v>
      </c>
      <c r="AJ6" s="286">
        <f>SUMIFS(Hulptabel!$AC$3:$AC$152,Hulptabel!$D$3:$D$152,$A6,Hulptabel!$I$3:$I$152,AJ$3)</f>
        <v>0</v>
      </c>
      <c r="AK6" s="286">
        <f>SUMIFS(Hulptabel!$AC$3:$AC$152,Hulptabel!$D$3:$D$152,$A6,Hulptabel!$I$3:$I$152,AK$3)</f>
        <v>0</v>
      </c>
      <c r="AL6" s="286">
        <f>SUMIFS(Hulptabel!$AC$3:$AC$152,Hulptabel!$D$3:$D$152,$A6,Hulptabel!$I$3:$I$152,AL$3)</f>
        <v>0</v>
      </c>
      <c r="AM6" s="286">
        <f>SUMIFS(Hulptabel!$AC$3:$AC$152,Hulptabel!$D$3:$D$152,$A6,Hulptabel!$I$3:$I$152,AM$3)</f>
        <v>0</v>
      </c>
      <c r="AN6" s="286">
        <f>SUMIFS(Hulptabel!$AC$3:$AC$152,Hulptabel!$D$3:$D$152,$A6,Hulptabel!$I$3:$I$152,AN$3)</f>
        <v>0</v>
      </c>
      <c r="AO6" s="286">
        <f>SUMIFS(Hulptabel!$AC$3:$AC$152,Hulptabel!$D$3:$D$152,$A6,Hulptabel!$I$3:$I$152,AO$3)</f>
        <v>0</v>
      </c>
      <c r="AP6" s="286">
        <f>SUMIFS(Hulptabel!$AC$3:$AC$152,Hulptabel!$D$3:$D$152,$A6,Hulptabel!$I$3:$I$152,AP$3)</f>
        <v>0</v>
      </c>
      <c r="AQ6" s="287">
        <f>SUMIFS(Hulptabel!$AC$3:$AC$152,Hulptabel!$D$3:$D$152,$A6,Hulptabel!$I$3:$I$152,AQ$3)</f>
        <v>0</v>
      </c>
    </row>
    <row r="7" spans="1:44" x14ac:dyDescent="0.25">
      <c r="A7" s="285" t="s">
        <v>352</v>
      </c>
      <c r="B7" s="281">
        <f>SUMIFS(Hulptabel!$AC$3:$AC$152,Hulptabel!$D$3:$D$152,A7)</f>
        <v>0</v>
      </c>
      <c r="C7" s="281">
        <f t="shared" si="3"/>
        <v>0</v>
      </c>
      <c r="D7" s="286">
        <f>SUMIFS(Hulptabel!$AC$3:$AC$152,Hulptabel!$D$3:$D$152,$A7,Hulptabel!$I$3:$I$152,D$3)+SUMIFS(Hulptabel!$AC$3:$AC$152,Hulptabel!$D$3:$D$152,$A7,Hulptabel!$E$3:$E$152,2012)</f>
        <v>0</v>
      </c>
      <c r="E7" s="286">
        <f>SUMIFS(Hulptabel!$AC$3:$AC$152,Hulptabel!$D$3:$D$152,$A7,Hulptabel!$I$3:$I$152,E$3)</f>
        <v>0</v>
      </c>
      <c r="F7" s="286">
        <f>SUMIFS(Hulptabel!$AC$3:$AC$152,Hulptabel!$D$3:$D$152,$A7,Hulptabel!$I$3:$I$152,F$3)</f>
        <v>0</v>
      </c>
      <c r="G7" s="286">
        <f>SUMIFS(Hulptabel!$AC$3:$AC$152,Hulptabel!$D$3:$D$152,$A7,Hulptabel!$I$3:$I$152,G$3)</f>
        <v>0</v>
      </c>
      <c r="H7" s="286">
        <f>SUMIFS(Hulptabel!$AC$3:$AC$152,Hulptabel!$D$3:$D$152,$A7,Hulptabel!$I$3:$I$152,H$3)</f>
        <v>0</v>
      </c>
      <c r="I7" s="286">
        <f>SUMIFS(Hulptabel!$AC$3:$AC$152,Hulptabel!$D$3:$D$152,$A7,Hulptabel!$I$3:$I$152,I$3)</f>
        <v>0</v>
      </c>
      <c r="J7" s="286">
        <f>SUMIFS(Hulptabel!$AC$3:$AC$152,Hulptabel!$D$3:$D$152,$A7,Hulptabel!$I$3:$I$152,J$3)</f>
        <v>0</v>
      </c>
      <c r="K7" s="286">
        <f>SUMIFS(Hulptabel!$AC$3:$AC$152,Hulptabel!$D$3:$D$152,$A7,Hulptabel!$I$3:$I$152,K$3)</f>
        <v>0</v>
      </c>
      <c r="L7" s="286">
        <f>SUMIFS(Hulptabel!$AC$3:$AC$152,Hulptabel!$D$3:$D$152,$A7,Hulptabel!$I$3:$I$152,L$3)</f>
        <v>0</v>
      </c>
      <c r="M7" s="286">
        <f>SUMIFS(Hulptabel!$AC$3:$AC$152,Hulptabel!$D$3:$D$152,$A7,Hulptabel!$I$3:$I$152,M$3)</f>
        <v>0</v>
      </c>
      <c r="N7" s="286">
        <f>SUMIFS(Hulptabel!$AC$3:$AC$152,Hulptabel!$D$3:$D$152,$A7,Hulptabel!$I$3:$I$152,N$3)</f>
        <v>0</v>
      </c>
      <c r="O7" s="286">
        <f>SUMIFS(Hulptabel!$AC$3:$AC$152,Hulptabel!$D$3:$D$152,$A7,Hulptabel!$I$3:$I$152,O$3)</f>
        <v>0</v>
      </c>
      <c r="P7" s="286">
        <f>SUMIFS(Hulptabel!$AC$3:$AC$152,Hulptabel!$D$3:$D$152,$A7,Hulptabel!$I$3:$I$152,P$3)</f>
        <v>0</v>
      </c>
      <c r="Q7" s="286">
        <f>SUMIFS(Hulptabel!$AC$3:$AC$152,Hulptabel!$D$3:$D$152,$A7,Hulptabel!$I$3:$I$152,Q$3)</f>
        <v>0</v>
      </c>
      <c r="R7" s="286">
        <f>SUMIFS(Hulptabel!$AC$3:$AC$152,Hulptabel!$D$3:$D$152,$A7,Hulptabel!$I$3:$I$152,R$3)</f>
        <v>0</v>
      </c>
      <c r="S7" s="286">
        <f>SUMIFS(Hulptabel!$AC$3:$AC$152,Hulptabel!$D$3:$D$152,$A7,Hulptabel!$I$3:$I$152,S$3)</f>
        <v>0</v>
      </c>
      <c r="T7" s="286">
        <f>SUMIFS(Hulptabel!$AC$3:$AC$152,Hulptabel!$D$3:$D$152,$A7,Hulptabel!$I$3:$I$152,T$3)</f>
        <v>0</v>
      </c>
      <c r="U7" s="286">
        <f>SUMIFS(Hulptabel!$AC$3:$AC$152,Hulptabel!$D$3:$D$152,$A7,Hulptabel!$I$3:$I$152,U$3)</f>
        <v>0</v>
      </c>
      <c r="V7" s="286">
        <f>SUMIFS(Hulptabel!$AC$3:$AC$152,Hulptabel!$D$3:$D$152,$A7,Hulptabel!$I$3:$I$152,V$3)</f>
        <v>0</v>
      </c>
      <c r="W7" s="286">
        <f>SUMIFS(Hulptabel!$AC$3:$AC$152,Hulptabel!$D$3:$D$152,$A7,Hulptabel!$I$3:$I$152,W$3)</f>
        <v>0</v>
      </c>
      <c r="X7" s="286">
        <f>SUMIFS(Hulptabel!$AC$3:$AC$152,Hulptabel!$D$3:$D$152,$A7,Hulptabel!$I$3:$I$152,X$3)</f>
        <v>0</v>
      </c>
      <c r="Y7" s="286">
        <f>SUMIFS(Hulptabel!$AC$3:$AC$152,Hulptabel!$D$3:$D$152,$A7,Hulptabel!$I$3:$I$152,Y$3)</f>
        <v>0</v>
      </c>
      <c r="Z7" s="286">
        <f>SUMIFS(Hulptabel!$AC$3:$AC$152,Hulptabel!$D$3:$D$152,$A7,Hulptabel!$I$3:$I$152,Z$3)</f>
        <v>0</v>
      </c>
      <c r="AA7" s="286">
        <f>SUMIFS(Hulptabel!$AC$3:$AC$152,Hulptabel!$D$3:$D$152,$A7,Hulptabel!$I$3:$I$152,AA$3)</f>
        <v>0</v>
      </c>
      <c r="AB7" s="286">
        <f>SUMIFS(Hulptabel!$AC$3:$AC$152,Hulptabel!$D$3:$D$152,$A7,Hulptabel!$I$3:$I$152,AB$3)</f>
        <v>0</v>
      </c>
      <c r="AC7" s="286">
        <f>SUMIFS(Hulptabel!$AC$3:$AC$152,Hulptabel!$D$3:$D$152,$A7,Hulptabel!$I$3:$I$152,AC$3)</f>
        <v>0</v>
      </c>
      <c r="AD7" s="286">
        <f>SUMIFS(Hulptabel!$AC$3:$AC$152,Hulptabel!$D$3:$D$152,$A7,Hulptabel!$I$3:$I$152,AD$3)</f>
        <v>0</v>
      </c>
      <c r="AE7" s="286">
        <f>SUMIFS(Hulptabel!$AC$3:$AC$152,Hulptabel!$D$3:$D$152,$A7,Hulptabel!$I$3:$I$152,AE$3)</f>
        <v>0</v>
      </c>
      <c r="AF7" s="286">
        <f>SUMIFS(Hulptabel!$AC$3:$AC$152,Hulptabel!$D$3:$D$152,$A7,Hulptabel!$I$3:$I$152,AF$3)</f>
        <v>0</v>
      </c>
      <c r="AG7" s="286">
        <f>SUMIFS(Hulptabel!$AC$3:$AC$152,Hulptabel!$D$3:$D$152,$A7,Hulptabel!$I$3:$I$152,AG$3)</f>
        <v>0</v>
      </c>
      <c r="AH7" s="286">
        <f>SUMIFS(Hulptabel!$AC$3:$AC$152,Hulptabel!$D$3:$D$152,$A7,Hulptabel!$I$3:$I$152,AH$3)</f>
        <v>0</v>
      </c>
      <c r="AI7" s="286">
        <f>SUMIFS(Hulptabel!$AC$3:$AC$152,Hulptabel!$D$3:$D$152,$A7,Hulptabel!$I$3:$I$152,AI$3)</f>
        <v>0</v>
      </c>
      <c r="AJ7" s="286">
        <f>SUMIFS(Hulptabel!$AC$3:$AC$152,Hulptabel!$D$3:$D$152,$A7,Hulptabel!$I$3:$I$152,AJ$3)</f>
        <v>0</v>
      </c>
      <c r="AK7" s="286">
        <f>SUMIFS(Hulptabel!$AC$3:$AC$152,Hulptabel!$D$3:$D$152,$A7,Hulptabel!$I$3:$I$152,AK$3)</f>
        <v>0</v>
      </c>
      <c r="AL7" s="286">
        <f>SUMIFS(Hulptabel!$AC$3:$AC$152,Hulptabel!$D$3:$D$152,$A7,Hulptabel!$I$3:$I$152,AL$3)</f>
        <v>0</v>
      </c>
      <c r="AM7" s="286">
        <f>SUMIFS(Hulptabel!$AC$3:$AC$152,Hulptabel!$D$3:$D$152,$A7,Hulptabel!$I$3:$I$152,AM$3)</f>
        <v>0</v>
      </c>
      <c r="AN7" s="286">
        <f>SUMIFS(Hulptabel!$AC$3:$AC$152,Hulptabel!$D$3:$D$152,$A7,Hulptabel!$I$3:$I$152,AN$3)</f>
        <v>0</v>
      </c>
      <c r="AO7" s="286">
        <f>SUMIFS(Hulptabel!$AC$3:$AC$152,Hulptabel!$D$3:$D$152,$A7,Hulptabel!$I$3:$I$152,AO$3)</f>
        <v>0</v>
      </c>
      <c r="AP7" s="286">
        <f>SUMIFS(Hulptabel!$AC$3:$AC$152,Hulptabel!$D$3:$D$152,$A7,Hulptabel!$I$3:$I$152,AP$3)</f>
        <v>0</v>
      </c>
      <c r="AQ7" s="287">
        <f>SUMIFS(Hulptabel!$AC$3:$AC$152,Hulptabel!$D$3:$D$152,$A7,Hulptabel!$I$3:$I$152,AQ$3)</f>
        <v>0</v>
      </c>
    </row>
    <row r="8" spans="1:44" x14ac:dyDescent="0.25">
      <c r="A8" s="285" t="s">
        <v>319</v>
      </c>
      <c r="B8" s="281">
        <f>SUMIFS(Hulptabel!$AC$3:$AC$152,Hulptabel!$D$3:$D$152,A8)</f>
        <v>12980</v>
      </c>
      <c r="C8" s="281">
        <f t="shared" si="3"/>
        <v>0</v>
      </c>
      <c r="D8" s="286">
        <f>SUMIFS(Hulptabel!$AC$3:$AC$152,Hulptabel!$D$3:$D$152,$A8,Hulptabel!$I$3:$I$152,D$3)+SUMIFS(Hulptabel!$AC$3:$AC$152,Hulptabel!$D$3:$D$152,$A8,Hulptabel!$E$3:$E$152,2012)</f>
        <v>0</v>
      </c>
      <c r="E8" s="286">
        <f>SUMIFS(Hulptabel!$AC$3:$AC$152,Hulptabel!$D$3:$D$152,$A8,Hulptabel!$I$3:$I$152,E$3)</f>
        <v>0</v>
      </c>
      <c r="F8" s="286">
        <f>SUMIFS(Hulptabel!$AC$3:$AC$152,Hulptabel!$D$3:$D$152,$A8,Hulptabel!$I$3:$I$152,F$3)</f>
        <v>0</v>
      </c>
      <c r="G8" s="286">
        <f>SUMIFS(Hulptabel!$AC$3:$AC$152,Hulptabel!$D$3:$D$152,$A8,Hulptabel!$I$3:$I$152,G$3)</f>
        <v>0</v>
      </c>
      <c r="H8" s="286">
        <f>SUMIFS(Hulptabel!$AC$3:$AC$152,Hulptabel!$D$3:$D$152,$A8,Hulptabel!$I$3:$I$152,H$3)</f>
        <v>0</v>
      </c>
      <c r="I8" s="286">
        <f>SUMIFS(Hulptabel!$AC$3:$AC$152,Hulptabel!$D$3:$D$152,$A8,Hulptabel!$I$3:$I$152,I$3)</f>
        <v>0</v>
      </c>
      <c r="J8" s="286">
        <f>SUMIFS(Hulptabel!$AC$3:$AC$152,Hulptabel!$D$3:$D$152,$A8,Hulptabel!$I$3:$I$152,J$3)</f>
        <v>0</v>
      </c>
      <c r="K8" s="286">
        <f>SUMIFS(Hulptabel!$AC$3:$AC$152,Hulptabel!$D$3:$D$152,$A8,Hulptabel!$I$3:$I$152,K$3)</f>
        <v>0</v>
      </c>
      <c r="L8" s="286">
        <f>SUMIFS(Hulptabel!$AC$3:$AC$152,Hulptabel!$D$3:$D$152,$A8,Hulptabel!$I$3:$I$152,L$3)</f>
        <v>0</v>
      </c>
      <c r="M8" s="286">
        <f>SUMIFS(Hulptabel!$AC$3:$AC$152,Hulptabel!$D$3:$D$152,$A8,Hulptabel!$I$3:$I$152,M$3)</f>
        <v>0</v>
      </c>
      <c r="N8" s="286">
        <f>SUMIFS(Hulptabel!$AC$3:$AC$152,Hulptabel!$D$3:$D$152,$A8,Hulptabel!$I$3:$I$152,N$3)</f>
        <v>0</v>
      </c>
      <c r="O8" s="286">
        <f>SUMIFS(Hulptabel!$AC$3:$AC$152,Hulptabel!$D$3:$D$152,$A8,Hulptabel!$I$3:$I$152,O$3)</f>
        <v>0</v>
      </c>
      <c r="P8" s="286">
        <f>SUMIFS(Hulptabel!$AC$3:$AC$152,Hulptabel!$D$3:$D$152,$A8,Hulptabel!$I$3:$I$152,P$3)</f>
        <v>12980</v>
      </c>
      <c r="Q8" s="286">
        <f>SUMIFS(Hulptabel!$AC$3:$AC$152,Hulptabel!$D$3:$D$152,$A8,Hulptabel!$I$3:$I$152,Q$3)</f>
        <v>0</v>
      </c>
      <c r="R8" s="286">
        <f>SUMIFS(Hulptabel!$AC$3:$AC$152,Hulptabel!$D$3:$D$152,$A8,Hulptabel!$I$3:$I$152,R$3)</f>
        <v>0</v>
      </c>
      <c r="S8" s="286">
        <f>SUMIFS(Hulptabel!$AC$3:$AC$152,Hulptabel!$D$3:$D$152,$A8,Hulptabel!$I$3:$I$152,S$3)</f>
        <v>0</v>
      </c>
      <c r="T8" s="286">
        <f>SUMIFS(Hulptabel!$AC$3:$AC$152,Hulptabel!$D$3:$D$152,$A8,Hulptabel!$I$3:$I$152,T$3)</f>
        <v>0</v>
      </c>
      <c r="U8" s="286">
        <f>SUMIFS(Hulptabel!$AC$3:$AC$152,Hulptabel!$D$3:$D$152,$A8,Hulptabel!$I$3:$I$152,U$3)</f>
        <v>0</v>
      </c>
      <c r="V8" s="286">
        <f>SUMIFS(Hulptabel!$AC$3:$AC$152,Hulptabel!$D$3:$D$152,$A8,Hulptabel!$I$3:$I$152,V$3)</f>
        <v>0</v>
      </c>
      <c r="W8" s="286">
        <f>SUMIFS(Hulptabel!$AC$3:$AC$152,Hulptabel!$D$3:$D$152,$A8,Hulptabel!$I$3:$I$152,W$3)</f>
        <v>0</v>
      </c>
      <c r="X8" s="286">
        <f>SUMIFS(Hulptabel!$AC$3:$AC$152,Hulptabel!$D$3:$D$152,$A8,Hulptabel!$I$3:$I$152,X$3)</f>
        <v>0</v>
      </c>
      <c r="Y8" s="286">
        <f>SUMIFS(Hulptabel!$AC$3:$AC$152,Hulptabel!$D$3:$D$152,$A8,Hulptabel!$I$3:$I$152,Y$3)</f>
        <v>0</v>
      </c>
      <c r="Z8" s="286">
        <f>SUMIFS(Hulptabel!$AC$3:$AC$152,Hulptabel!$D$3:$D$152,$A8,Hulptabel!$I$3:$I$152,Z$3)</f>
        <v>0</v>
      </c>
      <c r="AA8" s="286">
        <f>SUMIFS(Hulptabel!$AC$3:$AC$152,Hulptabel!$D$3:$D$152,$A8,Hulptabel!$I$3:$I$152,AA$3)</f>
        <v>0</v>
      </c>
      <c r="AB8" s="286">
        <f>SUMIFS(Hulptabel!$AC$3:$AC$152,Hulptabel!$D$3:$D$152,$A8,Hulptabel!$I$3:$I$152,AB$3)</f>
        <v>0</v>
      </c>
      <c r="AC8" s="286">
        <f>SUMIFS(Hulptabel!$AC$3:$AC$152,Hulptabel!$D$3:$D$152,$A8,Hulptabel!$I$3:$I$152,AC$3)</f>
        <v>0</v>
      </c>
      <c r="AD8" s="286">
        <f>SUMIFS(Hulptabel!$AC$3:$AC$152,Hulptabel!$D$3:$D$152,$A8,Hulptabel!$I$3:$I$152,AD$3)</f>
        <v>0</v>
      </c>
      <c r="AE8" s="286">
        <f>SUMIFS(Hulptabel!$AC$3:$AC$152,Hulptabel!$D$3:$D$152,$A8,Hulptabel!$I$3:$I$152,AE$3)</f>
        <v>0</v>
      </c>
      <c r="AF8" s="286">
        <f>SUMIFS(Hulptabel!$AC$3:$AC$152,Hulptabel!$D$3:$D$152,$A8,Hulptabel!$I$3:$I$152,AF$3)</f>
        <v>0</v>
      </c>
      <c r="AG8" s="286">
        <f>SUMIFS(Hulptabel!$AC$3:$AC$152,Hulptabel!$D$3:$D$152,$A8,Hulptabel!$I$3:$I$152,AG$3)</f>
        <v>0</v>
      </c>
      <c r="AH8" s="286">
        <f>SUMIFS(Hulptabel!$AC$3:$AC$152,Hulptabel!$D$3:$D$152,$A8,Hulptabel!$I$3:$I$152,AH$3)</f>
        <v>0</v>
      </c>
      <c r="AI8" s="286">
        <f>SUMIFS(Hulptabel!$AC$3:$AC$152,Hulptabel!$D$3:$D$152,$A8,Hulptabel!$I$3:$I$152,AI$3)</f>
        <v>0</v>
      </c>
      <c r="AJ8" s="286">
        <f>SUMIFS(Hulptabel!$AC$3:$AC$152,Hulptabel!$D$3:$D$152,$A8,Hulptabel!$I$3:$I$152,AJ$3)</f>
        <v>0</v>
      </c>
      <c r="AK8" s="286">
        <f>SUMIFS(Hulptabel!$AC$3:$AC$152,Hulptabel!$D$3:$D$152,$A8,Hulptabel!$I$3:$I$152,AK$3)</f>
        <v>0</v>
      </c>
      <c r="AL8" s="286">
        <f>SUMIFS(Hulptabel!$AC$3:$AC$152,Hulptabel!$D$3:$D$152,$A8,Hulptabel!$I$3:$I$152,AL$3)</f>
        <v>0</v>
      </c>
      <c r="AM8" s="286">
        <f>SUMIFS(Hulptabel!$AC$3:$AC$152,Hulptabel!$D$3:$D$152,$A8,Hulptabel!$I$3:$I$152,AM$3)</f>
        <v>0</v>
      </c>
      <c r="AN8" s="286">
        <f>SUMIFS(Hulptabel!$AC$3:$AC$152,Hulptabel!$D$3:$D$152,$A8,Hulptabel!$I$3:$I$152,AN$3)</f>
        <v>0</v>
      </c>
      <c r="AO8" s="286">
        <f>SUMIFS(Hulptabel!$AC$3:$AC$152,Hulptabel!$D$3:$D$152,$A8,Hulptabel!$I$3:$I$152,AO$3)</f>
        <v>0</v>
      </c>
      <c r="AP8" s="286">
        <f>SUMIFS(Hulptabel!$AC$3:$AC$152,Hulptabel!$D$3:$D$152,$A8,Hulptabel!$I$3:$I$152,AP$3)</f>
        <v>0</v>
      </c>
      <c r="AQ8" s="287">
        <f>SUMIFS(Hulptabel!$AC$3:$AC$152,Hulptabel!$D$3:$D$152,$A8,Hulptabel!$I$3:$I$152,AQ$3)</f>
        <v>0</v>
      </c>
    </row>
    <row r="9" spans="1:44" x14ac:dyDescent="0.25">
      <c r="A9" s="285" t="s">
        <v>314</v>
      </c>
      <c r="B9" s="281">
        <f>SUMIFS(Hulptabel!$AC$3:$AC$152,Hulptabel!$D$3:$D$152,A9)</f>
        <v>0</v>
      </c>
      <c r="C9" s="281">
        <f t="shared" si="3"/>
        <v>0</v>
      </c>
      <c r="D9" s="286">
        <f>SUMIFS(Hulptabel!$AC$3:$AC$152,Hulptabel!$D$3:$D$152,$A9,Hulptabel!$I$3:$I$152,D$3)+SUMIFS(Hulptabel!$AC$3:$AC$152,Hulptabel!$D$3:$D$152,$A9,Hulptabel!$E$3:$E$152,2012)</f>
        <v>0</v>
      </c>
      <c r="E9" s="286">
        <f>SUMIFS(Hulptabel!$AC$3:$AC$152,Hulptabel!$D$3:$D$152,$A9,Hulptabel!$I$3:$I$152,E$3)</f>
        <v>0</v>
      </c>
      <c r="F9" s="286">
        <f>SUMIFS(Hulptabel!$AC$3:$AC$152,Hulptabel!$D$3:$D$152,$A9,Hulptabel!$I$3:$I$152,F$3)</f>
        <v>0</v>
      </c>
      <c r="G9" s="286">
        <f>SUMIFS(Hulptabel!$AC$3:$AC$152,Hulptabel!$D$3:$D$152,$A9,Hulptabel!$I$3:$I$152,G$3)</f>
        <v>0</v>
      </c>
      <c r="H9" s="286">
        <f>SUMIFS(Hulptabel!$AC$3:$AC$152,Hulptabel!$D$3:$D$152,$A9,Hulptabel!$I$3:$I$152,H$3)</f>
        <v>0</v>
      </c>
      <c r="I9" s="286">
        <f>SUMIFS(Hulptabel!$AC$3:$AC$152,Hulptabel!$D$3:$D$152,$A9,Hulptabel!$I$3:$I$152,I$3)</f>
        <v>0</v>
      </c>
      <c r="J9" s="286">
        <f>SUMIFS(Hulptabel!$AC$3:$AC$152,Hulptabel!$D$3:$D$152,$A9,Hulptabel!$I$3:$I$152,J$3)</f>
        <v>0</v>
      </c>
      <c r="K9" s="286">
        <f>SUMIFS(Hulptabel!$AC$3:$AC$152,Hulptabel!$D$3:$D$152,$A9,Hulptabel!$I$3:$I$152,K$3)</f>
        <v>0</v>
      </c>
      <c r="L9" s="286">
        <f>SUMIFS(Hulptabel!$AC$3:$AC$152,Hulptabel!$D$3:$D$152,$A9,Hulptabel!$I$3:$I$152,L$3)</f>
        <v>0</v>
      </c>
      <c r="M9" s="286">
        <f>SUMIFS(Hulptabel!$AC$3:$AC$152,Hulptabel!$D$3:$D$152,$A9,Hulptabel!$I$3:$I$152,M$3)</f>
        <v>0</v>
      </c>
      <c r="N9" s="286">
        <f>SUMIFS(Hulptabel!$AC$3:$AC$152,Hulptabel!$D$3:$D$152,$A9,Hulptabel!$I$3:$I$152,N$3)</f>
        <v>0</v>
      </c>
      <c r="O9" s="286">
        <f>SUMIFS(Hulptabel!$AC$3:$AC$152,Hulptabel!$D$3:$D$152,$A9,Hulptabel!$I$3:$I$152,O$3)</f>
        <v>0</v>
      </c>
      <c r="P9" s="286">
        <f>SUMIFS(Hulptabel!$AC$3:$AC$152,Hulptabel!$D$3:$D$152,$A9,Hulptabel!$I$3:$I$152,P$3)</f>
        <v>0</v>
      </c>
      <c r="Q9" s="286">
        <f>SUMIFS(Hulptabel!$AC$3:$AC$152,Hulptabel!$D$3:$D$152,$A9,Hulptabel!$I$3:$I$152,Q$3)</f>
        <v>0</v>
      </c>
      <c r="R9" s="286">
        <f>SUMIFS(Hulptabel!$AC$3:$AC$152,Hulptabel!$D$3:$D$152,$A9,Hulptabel!$I$3:$I$152,R$3)</f>
        <v>0</v>
      </c>
      <c r="S9" s="286">
        <f>SUMIFS(Hulptabel!$AC$3:$AC$152,Hulptabel!$D$3:$D$152,$A9,Hulptabel!$I$3:$I$152,S$3)</f>
        <v>0</v>
      </c>
      <c r="T9" s="286">
        <f>SUMIFS(Hulptabel!$AC$3:$AC$152,Hulptabel!$D$3:$D$152,$A9,Hulptabel!$I$3:$I$152,T$3)</f>
        <v>0</v>
      </c>
      <c r="U9" s="286">
        <f>SUMIFS(Hulptabel!$AC$3:$AC$152,Hulptabel!$D$3:$D$152,$A9,Hulptabel!$I$3:$I$152,U$3)</f>
        <v>0</v>
      </c>
      <c r="V9" s="286">
        <f>SUMIFS(Hulptabel!$AC$3:$AC$152,Hulptabel!$D$3:$D$152,$A9,Hulptabel!$I$3:$I$152,V$3)</f>
        <v>0</v>
      </c>
      <c r="W9" s="286">
        <f>SUMIFS(Hulptabel!$AC$3:$AC$152,Hulptabel!$D$3:$D$152,$A9,Hulptabel!$I$3:$I$152,W$3)</f>
        <v>0</v>
      </c>
      <c r="X9" s="286">
        <f>SUMIFS(Hulptabel!$AC$3:$AC$152,Hulptabel!$D$3:$D$152,$A9,Hulptabel!$I$3:$I$152,X$3)</f>
        <v>0</v>
      </c>
      <c r="Y9" s="286">
        <f>SUMIFS(Hulptabel!$AC$3:$AC$152,Hulptabel!$D$3:$D$152,$A9,Hulptabel!$I$3:$I$152,Y$3)</f>
        <v>0</v>
      </c>
      <c r="Z9" s="286">
        <f>SUMIFS(Hulptabel!$AC$3:$AC$152,Hulptabel!$D$3:$D$152,$A9,Hulptabel!$I$3:$I$152,Z$3)</f>
        <v>0</v>
      </c>
      <c r="AA9" s="286">
        <f>SUMIFS(Hulptabel!$AC$3:$AC$152,Hulptabel!$D$3:$D$152,$A9,Hulptabel!$I$3:$I$152,AA$3)</f>
        <v>0</v>
      </c>
      <c r="AB9" s="286">
        <f>SUMIFS(Hulptabel!$AC$3:$AC$152,Hulptabel!$D$3:$D$152,$A9,Hulptabel!$I$3:$I$152,AB$3)</f>
        <v>0</v>
      </c>
      <c r="AC9" s="286">
        <f>SUMIFS(Hulptabel!$AC$3:$AC$152,Hulptabel!$D$3:$D$152,$A9,Hulptabel!$I$3:$I$152,AC$3)</f>
        <v>0</v>
      </c>
      <c r="AD9" s="286">
        <f>SUMIFS(Hulptabel!$AC$3:$AC$152,Hulptabel!$D$3:$D$152,$A9,Hulptabel!$I$3:$I$152,AD$3)</f>
        <v>0</v>
      </c>
      <c r="AE9" s="286">
        <f>SUMIFS(Hulptabel!$AC$3:$AC$152,Hulptabel!$D$3:$D$152,$A9,Hulptabel!$I$3:$I$152,AE$3)</f>
        <v>0</v>
      </c>
      <c r="AF9" s="286">
        <f>SUMIFS(Hulptabel!$AC$3:$AC$152,Hulptabel!$D$3:$D$152,$A9,Hulptabel!$I$3:$I$152,AF$3)</f>
        <v>0</v>
      </c>
      <c r="AG9" s="286">
        <f>SUMIFS(Hulptabel!$AC$3:$AC$152,Hulptabel!$D$3:$D$152,$A9,Hulptabel!$I$3:$I$152,AG$3)</f>
        <v>0</v>
      </c>
      <c r="AH9" s="286">
        <f>SUMIFS(Hulptabel!$AC$3:$AC$152,Hulptabel!$D$3:$D$152,$A9,Hulptabel!$I$3:$I$152,AH$3)</f>
        <v>0</v>
      </c>
      <c r="AI9" s="286">
        <f>SUMIFS(Hulptabel!$AC$3:$AC$152,Hulptabel!$D$3:$D$152,$A9,Hulptabel!$I$3:$I$152,AI$3)</f>
        <v>0</v>
      </c>
      <c r="AJ9" s="286">
        <f>SUMIFS(Hulptabel!$AC$3:$AC$152,Hulptabel!$D$3:$D$152,$A9,Hulptabel!$I$3:$I$152,AJ$3)</f>
        <v>0</v>
      </c>
      <c r="AK9" s="286">
        <f>SUMIFS(Hulptabel!$AC$3:$AC$152,Hulptabel!$D$3:$D$152,$A9,Hulptabel!$I$3:$I$152,AK$3)</f>
        <v>0</v>
      </c>
      <c r="AL9" s="286">
        <f>SUMIFS(Hulptabel!$AC$3:$AC$152,Hulptabel!$D$3:$D$152,$A9,Hulptabel!$I$3:$I$152,AL$3)</f>
        <v>0</v>
      </c>
      <c r="AM9" s="286">
        <f>SUMIFS(Hulptabel!$AC$3:$AC$152,Hulptabel!$D$3:$D$152,$A9,Hulptabel!$I$3:$I$152,AM$3)</f>
        <v>0</v>
      </c>
      <c r="AN9" s="286">
        <f>SUMIFS(Hulptabel!$AC$3:$AC$152,Hulptabel!$D$3:$D$152,$A9,Hulptabel!$I$3:$I$152,AN$3)</f>
        <v>0</v>
      </c>
      <c r="AO9" s="286">
        <f>SUMIFS(Hulptabel!$AC$3:$AC$152,Hulptabel!$D$3:$D$152,$A9,Hulptabel!$I$3:$I$152,AO$3)</f>
        <v>0</v>
      </c>
      <c r="AP9" s="286">
        <f>SUMIFS(Hulptabel!$AC$3:$AC$152,Hulptabel!$D$3:$D$152,$A9,Hulptabel!$I$3:$I$152,AP$3)</f>
        <v>0</v>
      </c>
      <c r="AQ9" s="287">
        <f>SUMIFS(Hulptabel!$AC$3:$AC$152,Hulptabel!$D$3:$D$152,$A9,Hulptabel!$I$3:$I$152,AQ$3)</f>
        <v>0</v>
      </c>
    </row>
    <row r="10" spans="1:44" x14ac:dyDescent="0.25">
      <c r="A10" s="285" t="s">
        <v>304</v>
      </c>
      <c r="B10" s="281">
        <f>SUMIFS(Hulptabel!$AC$3:$AC$152,Hulptabel!$D$3:$D$152,A10)</f>
        <v>0</v>
      </c>
      <c r="C10" s="281">
        <f t="shared" si="3"/>
        <v>0</v>
      </c>
      <c r="D10" s="286">
        <f>SUMIFS(Hulptabel!$AC$3:$AC$152,Hulptabel!$D$3:$D$152,$A10,Hulptabel!$I$3:$I$152,D$3)+SUMIFS(Hulptabel!$AC$3:$AC$152,Hulptabel!$D$3:$D$152,$A10,Hulptabel!$E$3:$E$152,2012)</f>
        <v>0</v>
      </c>
      <c r="E10" s="286">
        <f>SUMIFS(Hulptabel!$AC$3:$AC$152,Hulptabel!$D$3:$D$152,$A10,Hulptabel!$I$3:$I$152,E$3)</f>
        <v>0</v>
      </c>
      <c r="F10" s="286">
        <f>SUMIFS(Hulptabel!$AC$3:$AC$152,Hulptabel!$D$3:$D$152,$A10,Hulptabel!$I$3:$I$152,F$3)</f>
        <v>0</v>
      </c>
      <c r="G10" s="286">
        <f>SUMIFS(Hulptabel!$AC$3:$AC$152,Hulptabel!$D$3:$D$152,$A10,Hulptabel!$I$3:$I$152,G$3)</f>
        <v>0</v>
      </c>
      <c r="H10" s="286">
        <f>SUMIFS(Hulptabel!$AC$3:$AC$152,Hulptabel!$D$3:$D$152,$A10,Hulptabel!$I$3:$I$152,H$3)</f>
        <v>0</v>
      </c>
      <c r="I10" s="286">
        <f>SUMIFS(Hulptabel!$AC$3:$AC$152,Hulptabel!$D$3:$D$152,$A10,Hulptabel!$I$3:$I$152,I$3)</f>
        <v>0</v>
      </c>
      <c r="J10" s="286">
        <f>SUMIFS(Hulptabel!$AC$3:$AC$152,Hulptabel!$D$3:$D$152,$A10,Hulptabel!$I$3:$I$152,J$3)</f>
        <v>0</v>
      </c>
      <c r="K10" s="286">
        <f>SUMIFS(Hulptabel!$AC$3:$AC$152,Hulptabel!$D$3:$D$152,$A10,Hulptabel!$I$3:$I$152,K$3)</f>
        <v>0</v>
      </c>
      <c r="L10" s="286">
        <f>SUMIFS(Hulptabel!$AC$3:$AC$152,Hulptabel!$D$3:$D$152,$A10,Hulptabel!$I$3:$I$152,L$3)</f>
        <v>0</v>
      </c>
      <c r="M10" s="286">
        <f>SUMIFS(Hulptabel!$AC$3:$AC$152,Hulptabel!$D$3:$D$152,$A10,Hulptabel!$I$3:$I$152,M$3)</f>
        <v>0</v>
      </c>
      <c r="N10" s="286">
        <f>SUMIFS(Hulptabel!$AC$3:$AC$152,Hulptabel!$D$3:$D$152,$A10,Hulptabel!$I$3:$I$152,N$3)</f>
        <v>0</v>
      </c>
      <c r="O10" s="286">
        <f>SUMIFS(Hulptabel!$AC$3:$AC$152,Hulptabel!$D$3:$D$152,$A10,Hulptabel!$I$3:$I$152,O$3)</f>
        <v>0</v>
      </c>
      <c r="P10" s="286">
        <f>SUMIFS(Hulptabel!$AC$3:$AC$152,Hulptabel!$D$3:$D$152,$A10,Hulptabel!$I$3:$I$152,P$3)</f>
        <v>0</v>
      </c>
      <c r="Q10" s="286">
        <f>SUMIFS(Hulptabel!$AC$3:$AC$152,Hulptabel!$D$3:$D$152,$A10,Hulptabel!$I$3:$I$152,Q$3)</f>
        <v>0</v>
      </c>
      <c r="R10" s="286">
        <f>SUMIFS(Hulptabel!$AC$3:$AC$152,Hulptabel!$D$3:$D$152,$A10,Hulptabel!$I$3:$I$152,R$3)</f>
        <v>0</v>
      </c>
      <c r="S10" s="286">
        <f>SUMIFS(Hulptabel!$AC$3:$AC$152,Hulptabel!$D$3:$D$152,$A10,Hulptabel!$I$3:$I$152,S$3)</f>
        <v>0</v>
      </c>
      <c r="T10" s="286">
        <f>SUMIFS(Hulptabel!$AC$3:$AC$152,Hulptabel!$D$3:$D$152,$A10,Hulptabel!$I$3:$I$152,T$3)</f>
        <v>0</v>
      </c>
      <c r="U10" s="286">
        <f>SUMIFS(Hulptabel!$AC$3:$AC$152,Hulptabel!$D$3:$D$152,$A10,Hulptabel!$I$3:$I$152,U$3)</f>
        <v>0</v>
      </c>
      <c r="V10" s="286">
        <f>SUMIFS(Hulptabel!$AC$3:$AC$152,Hulptabel!$D$3:$D$152,$A10,Hulptabel!$I$3:$I$152,V$3)</f>
        <v>0</v>
      </c>
      <c r="W10" s="286">
        <f>SUMIFS(Hulptabel!$AC$3:$AC$152,Hulptabel!$D$3:$D$152,$A10,Hulptabel!$I$3:$I$152,W$3)</f>
        <v>0</v>
      </c>
      <c r="X10" s="286">
        <f>SUMIFS(Hulptabel!$AC$3:$AC$152,Hulptabel!$D$3:$D$152,$A10,Hulptabel!$I$3:$I$152,X$3)</f>
        <v>0</v>
      </c>
      <c r="Y10" s="286">
        <f>SUMIFS(Hulptabel!$AC$3:$AC$152,Hulptabel!$D$3:$D$152,$A10,Hulptabel!$I$3:$I$152,Y$3)</f>
        <v>0</v>
      </c>
      <c r="Z10" s="286">
        <f>SUMIFS(Hulptabel!$AC$3:$AC$152,Hulptabel!$D$3:$D$152,$A10,Hulptabel!$I$3:$I$152,Z$3)</f>
        <v>0</v>
      </c>
      <c r="AA10" s="286">
        <f>SUMIFS(Hulptabel!$AC$3:$AC$152,Hulptabel!$D$3:$D$152,$A10,Hulptabel!$I$3:$I$152,AA$3)</f>
        <v>0</v>
      </c>
      <c r="AB10" s="286">
        <f>SUMIFS(Hulptabel!$AC$3:$AC$152,Hulptabel!$D$3:$D$152,$A10,Hulptabel!$I$3:$I$152,AB$3)</f>
        <v>0</v>
      </c>
      <c r="AC10" s="286">
        <f>SUMIFS(Hulptabel!$AC$3:$AC$152,Hulptabel!$D$3:$D$152,$A10,Hulptabel!$I$3:$I$152,AC$3)</f>
        <v>0</v>
      </c>
      <c r="AD10" s="286">
        <f>SUMIFS(Hulptabel!$AC$3:$AC$152,Hulptabel!$D$3:$D$152,$A10,Hulptabel!$I$3:$I$152,AD$3)</f>
        <v>0</v>
      </c>
      <c r="AE10" s="286">
        <f>SUMIFS(Hulptabel!$AC$3:$AC$152,Hulptabel!$D$3:$D$152,$A10,Hulptabel!$I$3:$I$152,AE$3)</f>
        <v>0</v>
      </c>
      <c r="AF10" s="286">
        <f>SUMIFS(Hulptabel!$AC$3:$AC$152,Hulptabel!$D$3:$D$152,$A10,Hulptabel!$I$3:$I$152,AF$3)</f>
        <v>0</v>
      </c>
      <c r="AG10" s="286">
        <f>SUMIFS(Hulptabel!$AC$3:$AC$152,Hulptabel!$D$3:$D$152,$A10,Hulptabel!$I$3:$I$152,AG$3)</f>
        <v>0</v>
      </c>
      <c r="AH10" s="286">
        <f>SUMIFS(Hulptabel!$AC$3:$AC$152,Hulptabel!$D$3:$D$152,$A10,Hulptabel!$I$3:$I$152,AH$3)</f>
        <v>0</v>
      </c>
      <c r="AI10" s="286">
        <f>SUMIFS(Hulptabel!$AC$3:$AC$152,Hulptabel!$D$3:$D$152,$A10,Hulptabel!$I$3:$I$152,AI$3)</f>
        <v>0</v>
      </c>
      <c r="AJ10" s="286">
        <f>SUMIFS(Hulptabel!$AC$3:$AC$152,Hulptabel!$D$3:$D$152,$A10,Hulptabel!$I$3:$I$152,AJ$3)</f>
        <v>0</v>
      </c>
      <c r="AK10" s="286">
        <f>SUMIFS(Hulptabel!$AC$3:$AC$152,Hulptabel!$D$3:$D$152,$A10,Hulptabel!$I$3:$I$152,AK$3)</f>
        <v>0</v>
      </c>
      <c r="AL10" s="286">
        <f>SUMIFS(Hulptabel!$AC$3:$AC$152,Hulptabel!$D$3:$D$152,$A10,Hulptabel!$I$3:$I$152,AL$3)</f>
        <v>0</v>
      </c>
      <c r="AM10" s="286">
        <f>SUMIFS(Hulptabel!$AC$3:$AC$152,Hulptabel!$D$3:$D$152,$A10,Hulptabel!$I$3:$I$152,AM$3)</f>
        <v>0</v>
      </c>
      <c r="AN10" s="286">
        <f>SUMIFS(Hulptabel!$AC$3:$AC$152,Hulptabel!$D$3:$D$152,$A10,Hulptabel!$I$3:$I$152,AN$3)</f>
        <v>0</v>
      </c>
      <c r="AO10" s="286">
        <f>SUMIFS(Hulptabel!$AC$3:$AC$152,Hulptabel!$D$3:$D$152,$A10,Hulptabel!$I$3:$I$152,AO$3)</f>
        <v>0</v>
      </c>
      <c r="AP10" s="286">
        <f>SUMIFS(Hulptabel!$AC$3:$AC$152,Hulptabel!$D$3:$D$152,$A10,Hulptabel!$I$3:$I$152,AP$3)</f>
        <v>0</v>
      </c>
      <c r="AQ10" s="287">
        <f>SUMIFS(Hulptabel!$AC$3:$AC$152,Hulptabel!$D$3:$D$152,$A10,Hulptabel!$I$3:$I$152,AQ$3)</f>
        <v>0</v>
      </c>
    </row>
    <row r="11" spans="1:44" x14ac:dyDescent="0.25">
      <c r="A11" s="285" t="s">
        <v>207</v>
      </c>
      <c r="B11" s="281">
        <f>SUMIFS(Hulptabel!$AC$3:$AC$152,Hulptabel!$D$3:$D$152,A11)</f>
        <v>39520</v>
      </c>
      <c r="C11" s="281">
        <f t="shared" si="3"/>
        <v>0</v>
      </c>
      <c r="D11" s="286">
        <f>SUMIFS(Hulptabel!$AC$3:$AC$152,Hulptabel!$D$3:$D$152,$A11,Hulptabel!$I$3:$I$152,D$3)+SUMIFS(Hulptabel!$AC$3:$AC$152,Hulptabel!$D$3:$D$152,$A11,Hulptabel!$E$3:$E$152,2012)</f>
        <v>0</v>
      </c>
      <c r="E11" s="286">
        <f>SUMIFS(Hulptabel!$AC$3:$AC$152,Hulptabel!$D$3:$D$152,$A11,Hulptabel!$I$3:$I$152,E$3)</f>
        <v>0</v>
      </c>
      <c r="F11" s="286">
        <f>SUMIFS(Hulptabel!$AC$3:$AC$152,Hulptabel!$D$3:$D$152,$A11,Hulptabel!$I$3:$I$152,F$3)</f>
        <v>0</v>
      </c>
      <c r="G11" s="286">
        <f>SUMIFS(Hulptabel!$AC$3:$AC$152,Hulptabel!$D$3:$D$152,$A11,Hulptabel!$I$3:$I$152,G$3)</f>
        <v>0</v>
      </c>
      <c r="H11" s="286">
        <f>SUMIFS(Hulptabel!$AC$3:$AC$152,Hulptabel!$D$3:$D$152,$A11,Hulptabel!$I$3:$I$152,H$3)</f>
        <v>0</v>
      </c>
      <c r="I11" s="286">
        <f>SUMIFS(Hulptabel!$AC$3:$AC$152,Hulptabel!$D$3:$D$152,$A11,Hulptabel!$I$3:$I$152,I$3)</f>
        <v>0</v>
      </c>
      <c r="J11" s="286">
        <f>SUMIFS(Hulptabel!$AC$3:$AC$152,Hulptabel!$D$3:$D$152,$A11,Hulptabel!$I$3:$I$152,J$3)</f>
        <v>0</v>
      </c>
      <c r="K11" s="286">
        <f>SUMIFS(Hulptabel!$AC$3:$AC$152,Hulptabel!$D$3:$D$152,$A11,Hulptabel!$I$3:$I$152,K$3)</f>
        <v>0</v>
      </c>
      <c r="L11" s="286">
        <f>SUMIFS(Hulptabel!$AC$3:$AC$152,Hulptabel!$D$3:$D$152,$A11,Hulptabel!$I$3:$I$152,L$3)</f>
        <v>0</v>
      </c>
      <c r="M11" s="286">
        <f>SUMIFS(Hulptabel!$AC$3:$AC$152,Hulptabel!$D$3:$D$152,$A11,Hulptabel!$I$3:$I$152,M$3)</f>
        <v>0</v>
      </c>
      <c r="N11" s="286">
        <f>SUMIFS(Hulptabel!$AC$3:$AC$152,Hulptabel!$D$3:$D$152,$A11,Hulptabel!$I$3:$I$152,N$3)</f>
        <v>0</v>
      </c>
      <c r="O11" s="286">
        <f>SUMIFS(Hulptabel!$AC$3:$AC$152,Hulptabel!$D$3:$D$152,$A11,Hulptabel!$I$3:$I$152,O$3)</f>
        <v>0</v>
      </c>
      <c r="P11" s="286">
        <f>SUMIFS(Hulptabel!$AC$3:$AC$152,Hulptabel!$D$3:$D$152,$A11,Hulptabel!$I$3:$I$152,P$3)</f>
        <v>0</v>
      </c>
      <c r="Q11" s="286">
        <f>SUMIFS(Hulptabel!$AC$3:$AC$152,Hulptabel!$D$3:$D$152,$A11,Hulptabel!$I$3:$I$152,Q$3)</f>
        <v>0</v>
      </c>
      <c r="R11" s="286">
        <f>SUMIFS(Hulptabel!$AC$3:$AC$152,Hulptabel!$D$3:$D$152,$A11,Hulptabel!$I$3:$I$152,R$3)</f>
        <v>19760</v>
      </c>
      <c r="S11" s="286">
        <f>SUMIFS(Hulptabel!$AC$3:$AC$152,Hulptabel!$D$3:$D$152,$A11,Hulptabel!$I$3:$I$152,S$3)</f>
        <v>0</v>
      </c>
      <c r="T11" s="286">
        <f>SUMIFS(Hulptabel!$AC$3:$AC$152,Hulptabel!$D$3:$D$152,$A11,Hulptabel!$I$3:$I$152,T$3)</f>
        <v>0</v>
      </c>
      <c r="U11" s="286">
        <f>SUMIFS(Hulptabel!$AC$3:$AC$152,Hulptabel!$D$3:$D$152,$A11,Hulptabel!$I$3:$I$152,U$3)</f>
        <v>0</v>
      </c>
      <c r="V11" s="286">
        <f>SUMIFS(Hulptabel!$AC$3:$AC$152,Hulptabel!$D$3:$D$152,$A11,Hulptabel!$I$3:$I$152,V$3)</f>
        <v>0</v>
      </c>
      <c r="W11" s="286">
        <f>SUMIFS(Hulptabel!$AC$3:$AC$152,Hulptabel!$D$3:$D$152,$A11,Hulptabel!$I$3:$I$152,W$3)</f>
        <v>0</v>
      </c>
      <c r="X11" s="286">
        <f>SUMIFS(Hulptabel!$AC$3:$AC$152,Hulptabel!$D$3:$D$152,$A11,Hulptabel!$I$3:$I$152,X$3)</f>
        <v>0</v>
      </c>
      <c r="Y11" s="286">
        <f>SUMIFS(Hulptabel!$AC$3:$AC$152,Hulptabel!$D$3:$D$152,$A11,Hulptabel!$I$3:$I$152,Y$3)</f>
        <v>0</v>
      </c>
      <c r="Z11" s="286">
        <f>SUMIFS(Hulptabel!$AC$3:$AC$152,Hulptabel!$D$3:$D$152,$A11,Hulptabel!$I$3:$I$152,Z$3)</f>
        <v>0</v>
      </c>
      <c r="AA11" s="286">
        <f>SUMIFS(Hulptabel!$AC$3:$AC$152,Hulptabel!$D$3:$D$152,$A11,Hulptabel!$I$3:$I$152,AA$3)</f>
        <v>0</v>
      </c>
      <c r="AB11" s="286">
        <f>SUMIFS(Hulptabel!$AC$3:$AC$152,Hulptabel!$D$3:$D$152,$A11,Hulptabel!$I$3:$I$152,AB$3)</f>
        <v>0</v>
      </c>
      <c r="AC11" s="286">
        <f>SUMIFS(Hulptabel!$AC$3:$AC$152,Hulptabel!$D$3:$D$152,$A11,Hulptabel!$I$3:$I$152,AC$3)</f>
        <v>0</v>
      </c>
      <c r="AD11" s="286">
        <f>SUMIFS(Hulptabel!$AC$3:$AC$152,Hulptabel!$D$3:$D$152,$A11,Hulptabel!$I$3:$I$152,AD$3)</f>
        <v>0</v>
      </c>
      <c r="AE11" s="286">
        <f>SUMIFS(Hulptabel!$AC$3:$AC$152,Hulptabel!$D$3:$D$152,$A11,Hulptabel!$I$3:$I$152,AE$3)</f>
        <v>0</v>
      </c>
      <c r="AF11" s="286">
        <f>SUMIFS(Hulptabel!$AC$3:$AC$152,Hulptabel!$D$3:$D$152,$A11,Hulptabel!$I$3:$I$152,AF$3)</f>
        <v>19760</v>
      </c>
      <c r="AG11" s="286">
        <f>SUMIFS(Hulptabel!$AC$3:$AC$152,Hulptabel!$D$3:$D$152,$A11,Hulptabel!$I$3:$I$152,AG$3)</f>
        <v>0</v>
      </c>
      <c r="AH11" s="286">
        <f>SUMIFS(Hulptabel!$AC$3:$AC$152,Hulptabel!$D$3:$D$152,$A11,Hulptabel!$I$3:$I$152,AH$3)</f>
        <v>0</v>
      </c>
      <c r="AI11" s="286">
        <f>SUMIFS(Hulptabel!$AC$3:$AC$152,Hulptabel!$D$3:$D$152,$A11,Hulptabel!$I$3:$I$152,AI$3)</f>
        <v>0</v>
      </c>
      <c r="AJ11" s="286">
        <f>SUMIFS(Hulptabel!$AC$3:$AC$152,Hulptabel!$D$3:$D$152,$A11,Hulptabel!$I$3:$I$152,AJ$3)</f>
        <v>0</v>
      </c>
      <c r="AK11" s="286">
        <f>SUMIFS(Hulptabel!$AC$3:$AC$152,Hulptabel!$D$3:$D$152,$A11,Hulptabel!$I$3:$I$152,AK$3)</f>
        <v>0</v>
      </c>
      <c r="AL11" s="286">
        <f>SUMIFS(Hulptabel!$AC$3:$AC$152,Hulptabel!$D$3:$D$152,$A11,Hulptabel!$I$3:$I$152,AL$3)</f>
        <v>0</v>
      </c>
      <c r="AM11" s="286">
        <f>SUMIFS(Hulptabel!$AC$3:$AC$152,Hulptabel!$D$3:$D$152,$A11,Hulptabel!$I$3:$I$152,AM$3)</f>
        <v>0</v>
      </c>
      <c r="AN11" s="286">
        <f>SUMIFS(Hulptabel!$AC$3:$AC$152,Hulptabel!$D$3:$D$152,$A11,Hulptabel!$I$3:$I$152,AN$3)</f>
        <v>0</v>
      </c>
      <c r="AO11" s="286">
        <f>SUMIFS(Hulptabel!$AC$3:$AC$152,Hulptabel!$D$3:$D$152,$A11,Hulptabel!$I$3:$I$152,AO$3)</f>
        <v>0</v>
      </c>
      <c r="AP11" s="286">
        <f>SUMIFS(Hulptabel!$AC$3:$AC$152,Hulptabel!$D$3:$D$152,$A11,Hulptabel!$I$3:$I$152,AP$3)</f>
        <v>0</v>
      </c>
      <c r="AQ11" s="287">
        <f>SUMIFS(Hulptabel!$AC$3:$AC$152,Hulptabel!$D$3:$D$152,$A11,Hulptabel!$I$3:$I$152,AQ$3)</f>
        <v>0</v>
      </c>
    </row>
    <row r="12" spans="1:44" x14ac:dyDescent="0.25">
      <c r="A12" s="285" t="s">
        <v>271</v>
      </c>
      <c r="B12" s="281">
        <f>SUMIFS(Hulptabel!$AC$3:$AC$152,Hulptabel!$D$3:$D$152,A12)</f>
        <v>68440</v>
      </c>
      <c r="C12" s="281">
        <f t="shared" si="3"/>
        <v>0</v>
      </c>
      <c r="D12" s="286">
        <f>SUMIFS(Hulptabel!$AC$3:$AC$152,Hulptabel!$D$3:$D$152,$A12,Hulptabel!$I$3:$I$152,D$3)+SUMIFS(Hulptabel!$AC$3:$AC$152,Hulptabel!$D$3:$D$152,$A12,Hulptabel!$E$3:$E$152,2012)</f>
        <v>0</v>
      </c>
      <c r="E12" s="286">
        <f>SUMIFS(Hulptabel!$AC$3:$AC$152,Hulptabel!$D$3:$D$152,$A12,Hulptabel!$I$3:$I$152,E$3)</f>
        <v>0</v>
      </c>
      <c r="F12" s="286">
        <f>SUMIFS(Hulptabel!$AC$3:$AC$152,Hulptabel!$D$3:$D$152,$A12,Hulptabel!$I$3:$I$152,F$3)</f>
        <v>0</v>
      </c>
      <c r="G12" s="286">
        <f>SUMIFS(Hulptabel!$AC$3:$AC$152,Hulptabel!$D$3:$D$152,$A12,Hulptabel!$I$3:$I$152,G$3)</f>
        <v>0</v>
      </c>
      <c r="H12" s="286">
        <f>SUMIFS(Hulptabel!$AC$3:$AC$152,Hulptabel!$D$3:$D$152,$A12,Hulptabel!$I$3:$I$152,H$3)</f>
        <v>0</v>
      </c>
      <c r="I12" s="286">
        <f>SUMIFS(Hulptabel!$AC$3:$AC$152,Hulptabel!$D$3:$D$152,$A12,Hulptabel!$I$3:$I$152,I$3)</f>
        <v>0</v>
      </c>
      <c r="J12" s="286">
        <f>SUMIFS(Hulptabel!$AC$3:$AC$152,Hulptabel!$D$3:$D$152,$A12,Hulptabel!$I$3:$I$152,J$3)</f>
        <v>0</v>
      </c>
      <c r="K12" s="286">
        <f>SUMIFS(Hulptabel!$AC$3:$AC$152,Hulptabel!$D$3:$D$152,$A12,Hulptabel!$I$3:$I$152,K$3)</f>
        <v>0</v>
      </c>
      <c r="L12" s="286">
        <f>SUMIFS(Hulptabel!$AC$3:$AC$152,Hulptabel!$D$3:$D$152,$A12,Hulptabel!$I$3:$I$152,L$3)</f>
        <v>0</v>
      </c>
      <c r="M12" s="286">
        <f>SUMIFS(Hulptabel!$AC$3:$AC$152,Hulptabel!$D$3:$D$152,$A12,Hulptabel!$I$3:$I$152,M$3)</f>
        <v>0</v>
      </c>
      <c r="N12" s="286">
        <f>SUMIFS(Hulptabel!$AC$3:$AC$152,Hulptabel!$D$3:$D$152,$A12,Hulptabel!$I$3:$I$152,N$3)</f>
        <v>0</v>
      </c>
      <c r="O12" s="286">
        <f>SUMIFS(Hulptabel!$AC$3:$AC$152,Hulptabel!$D$3:$D$152,$A12,Hulptabel!$I$3:$I$152,O$3)</f>
        <v>0</v>
      </c>
      <c r="P12" s="286">
        <f>SUMIFS(Hulptabel!$AC$3:$AC$152,Hulptabel!$D$3:$D$152,$A12,Hulptabel!$I$3:$I$152,P$3)</f>
        <v>0</v>
      </c>
      <c r="Q12" s="286">
        <f>SUMIFS(Hulptabel!$AC$3:$AC$152,Hulptabel!$D$3:$D$152,$A12,Hulptabel!$I$3:$I$152,Q$3)</f>
        <v>0</v>
      </c>
      <c r="R12" s="286">
        <f>SUMIFS(Hulptabel!$AC$3:$AC$152,Hulptabel!$D$3:$D$152,$A12,Hulptabel!$I$3:$I$152,R$3)</f>
        <v>0</v>
      </c>
      <c r="S12" s="286">
        <f>SUMIFS(Hulptabel!$AC$3:$AC$152,Hulptabel!$D$3:$D$152,$A12,Hulptabel!$I$3:$I$152,S$3)</f>
        <v>0</v>
      </c>
      <c r="T12" s="286">
        <f>SUMIFS(Hulptabel!$AC$3:$AC$152,Hulptabel!$D$3:$D$152,$A12,Hulptabel!$I$3:$I$152,T$3)</f>
        <v>34220</v>
      </c>
      <c r="U12" s="286">
        <f>SUMIFS(Hulptabel!$AC$3:$AC$152,Hulptabel!$D$3:$D$152,$A12,Hulptabel!$I$3:$I$152,U$3)</f>
        <v>0</v>
      </c>
      <c r="V12" s="286">
        <f>SUMIFS(Hulptabel!$AC$3:$AC$152,Hulptabel!$D$3:$D$152,$A12,Hulptabel!$I$3:$I$152,V$3)</f>
        <v>0</v>
      </c>
      <c r="W12" s="286">
        <f>SUMIFS(Hulptabel!$AC$3:$AC$152,Hulptabel!$D$3:$D$152,$A12,Hulptabel!$I$3:$I$152,W$3)</f>
        <v>0</v>
      </c>
      <c r="X12" s="286">
        <f>SUMIFS(Hulptabel!$AC$3:$AC$152,Hulptabel!$D$3:$D$152,$A12,Hulptabel!$I$3:$I$152,X$3)</f>
        <v>0</v>
      </c>
      <c r="Y12" s="286">
        <f>SUMIFS(Hulptabel!$AC$3:$AC$152,Hulptabel!$D$3:$D$152,$A12,Hulptabel!$I$3:$I$152,Y$3)</f>
        <v>0</v>
      </c>
      <c r="Z12" s="286">
        <f>SUMIFS(Hulptabel!$AC$3:$AC$152,Hulptabel!$D$3:$D$152,$A12,Hulptabel!$I$3:$I$152,Z$3)</f>
        <v>0</v>
      </c>
      <c r="AA12" s="286">
        <f>SUMIFS(Hulptabel!$AC$3:$AC$152,Hulptabel!$D$3:$D$152,$A12,Hulptabel!$I$3:$I$152,AA$3)</f>
        <v>0</v>
      </c>
      <c r="AB12" s="286">
        <f>SUMIFS(Hulptabel!$AC$3:$AC$152,Hulptabel!$D$3:$D$152,$A12,Hulptabel!$I$3:$I$152,AB$3)</f>
        <v>0</v>
      </c>
      <c r="AC12" s="286">
        <f>SUMIFS(Hulptabel!$AC$3:$AC$152,Hulptabel!$D$3:$D$152,$A12,Hulptabel!$I$3:$I$152,AC$3)</f>
        <v>0</v>
      </c>
      <c r="AD12" s="286">
        <f>SUMIFS(Hulptabel!$AC$3:$AC$152,Hulptabel!$D$3:$D$152,$A12,Hulptabel!$I$3:$I$152,AD$3)</f>
        <v>0</v>
      </c>
      <c r="AE12" s="286">
        <f>SUMIFS(Hulptabel!$AC$3:$AC$152,Hulptabel!$D$3:$D$152,$A12,Hulptabel!$I$3:$I$152,AE$3)</f>
        <v>0</v>
      </c>
      <c r="AF12" s="286">
        <f>SUMIFS(Hulptabel!$AC$3:$AC$152,Hulptabel!$D$3:$D$152,$A12,Hulptabel!$I$3:$I$152,AF$3)</f>
        <v>0</v>
      </c>
      <c r="AG12" s="286">
        <f>SUMIFS(Hulptabel!$AC$3:$AC$152,Hulptabel!$D$3:$D$152,$A12,Hulptabel!$I$3:$I$152,AG$3)</f>
        <v>0</v>
      </c>
      <c r="AH12" s="286">
        <f>SUMIFS(Hulptabel!$AC$3:$AC$152,Hulptabel!$D$3:$D$152,$A12,Hulptabel!$I$3:$I$152,AH$3)</f>
        <v>34220</v>
      </c>
      <c r="AI12" s="286">
        <f>SUMIFS(Hulptabel!$AC$3:$AC$152,Hulptabel!$D$3:$D$152,$A12,Hulptabel!$I$3:$I$152,AI$3)</f>
        <v>0</v>
      </c>
      <c r="AJ12" s="286">
        <f>SUMIFS(Hulptabel!$AC$3:$AC$152,Hulptabel!$D$3:$D$152,$A12,Hulptabel!$I$3:$I$152,AJ$3)</f>
        <v>0</v>
      </c>
      <c r="AK12" s="286">
        <f>SUMIFS(Hulptabel!$AC$3:$AC$152,Hulptabel!$D$3:$D$152,$A12,Hulptabel!$I$3:$I$152,AK$3)</f>
        <v>0</v>
      </c>
      <c r="AL12" s="286">
        <f>SUMIFS(Hulptabel!$AC$3:$AC$152,Hulptabel!$D$3:$D$152,$A12,Hulptabel!$I$3:$I$152,AL$3)</f>
        <v>0</v>
      </c>
      <c r="AM12" s="286">
        <f>SUMIFS(Hulptabel!$AC$3:$AC$152,Hulptabel!$D$3:$D$152,$A12,Hulptabel!$I$3:$I$152,AM$3)</f>
        <v>0</v>
      </c>
      <c r="AN12" s="286">
        <f>SUMIFS(Hulptabel!$AC$3:$AC$152,Hulptabel!$D$3:$D$152,$A12,Hulptabel!$I$3:$I$152,AN$3)</f>
        <v>0</v>
      </c>
      <c r="AO12" s="286">
        <f>SUMIFS(Hulptabel!$AC$3:$AC$152,Hulptabel!$D$3:$D$152,$A12,Hulptabel!$I$3:$I$152,AO$3)</f>
        <v>0</v>
      </c>
      <c r="AP12" s="286">
        <f>SUMIFS(Hulptabel!$AC$3:$AC$152,Hulptabel!$D$3:$D$152,$A12,Hulptabel!$I$3:$I$152,AP$3)</f>
        <v>0</v>
      </c>
      <c r="AQ12" s="287">
        <f>SUMIFS(Hulptabel!$AC$3:$AC$152,Hulptabel!$D$3:$D$152,$A12,Hulptabel!$I$3:$I$152,AQ$3)</f>
        <v>0</v>
      </c>
    </row>
    <row r="13" spans="1:44" x14ac:dyDescent="0.25">
      <c r="A13" s="285" t="s">
        <v>300</v>
      </c>
      <c r="B13" s="281">
        <f>SUMIFS(Hulptabel!$AC$3:$AC$152,Hulptabel!$D$3:$D$152,A13)</f>
        <v>28425</v>
      </c>
      <c r="C13" s="281">
        <f t="shared" si="3"/>
        <v>0</v>
      </c>
      <c r="D13" s="286">
        <f>SUMIFS(Hulptabel!$AC$3:$AC$152,Hulptabel!$D$3:$D$152,$A13,Hulptabel!$I$3:$I$152,D$3)+SUMIFS(Hulptabel!$AC$3:$AC$152,Hulptabel!$D$3:$D$152,$A13,Hulptabel!$E$3:$E$152,2012)</f>
        <v>0</v>
      </c>
      <c r="E13" s="286">
        <f>SUMIFS(Hulptabel!$AC$3:$AC$152,Hulptabel!$D$3:$D$152,$A13,Hulptabel!$I$3:$I$152,E$3)</f>
        <v>0</v>
      </c>
      <c r="F13" s="286">
        <f>SUMIFS(Hulptabel!$AC$3:$AC$152,Hulptabel!$D$3:$D$152,$A13,Hulptabel!$I$3:$I$152,F$3)</f>
        <v>0</v>
      </c>
      <c r="G13" s="286">
        <f>SUMIFS(Hulptabel!$AC$3:$AC$152,Hulptabel!$D$3:$D$152,$A13,Hulptabel!$I$3:$I$152,G$3)</f>
        <v>0</v>
      </c>
      <c r="H13" s="286">
        <f>SUMIFS(Hulptabel!$AC$3:$AC$152,Hulptabel!$D$3:$D$152,$A13,Hulptabel!$I$3:$I$152,H$3)</f>
        <v>0</v>
      </c>
      <c r="I13" s="286">
        <f>SUMIFS(Hulptabel!$AC$3:$AC$152,Hulptabel!$D$3:$D$152,$A13,Hulptabel!$I$3:$I$152,I$3)</f>
        <v>0</v>
      </c>
      <c r="J13" s="286">
        <f>SUMIFS(Hulptabel!$AC$3:$AC$152,Hulptabel!$D$3:$D$152,$A13,Hulptabel!$I$3:$I$152,J$3)</f>
        <v>0</v>
      </c>
      <c r="K13" s="286">
        <f>SUMIFS(Hulptabel!$AC$3:$AC$152,Hulptabel!$D$3:$D$152,$A13,Hulptabel!$I$3:$I$152,K$3)</f>
        <v>0</v>
      </c>
      <c r="L13" s="286">
        <f>SUMIFS(Hulptabel!$AC$3:$AC$152,Hulptabel!$D$3:$D$152,$A13,Hulptabel!$I$3:$I$152,L$3)</f>
        <v>0</v>
      </c>
      <c r="M13" s="286">
        <f>SUMIFS(Hulptabel!$AC$3:$AC$152,Hulptabel!$D$3:$D$152,$A13,Hulptabel!$I$3:$I$152,M$3)</f>
        <v>0</v>
      </c>
      <c r="N13" s="286">
        <f>SUMIFS(Hulptabel!$AC$3:$AC$152,Hulptabel!$D$3:$D$152,$A13,Hulptabel!$I$3:$I$152,N$3)</f>
        <v>0</v>
      </c>
      <c r="O13" s="286">
        <f>SUMIFS(Hulptabel!$AC$3:$AC$152,Hulptabel!$D$3:$D$152,$A13,Hulptabel!$I$3:$I$152,O$3)</f>
        <v>5685</v>
      </c>
      <c r="P13" s="286">
        <f>SUMIFS(Hulptabel!$AC$3:$AC$152,Hulptabel!$D$3:$D$152,$A13,Hulptabel!$I$3:$I$152,P$3)</f>
        <v>0</v>
      </c>
      <c r="Q13" s="286">
        <f>SUMIFS(Hulptabel!$AC$3:$AC$152,Hulptabel!$D$3:$D$152,$A13,Hulptabel!$I$3:$I$152,Q$3)</f>
        <v>0</v>
      </c>
      <c r="R13" s="286">
        <f>SUMIFS(Hulptabel!$AC$3:$AC$152,Hulptabel!$D$3:$D$152,$A13,Hulptabel!$I$3:$I$152,R$3)</f>
        <v>0</v>
      </c>
      <c r="S13" s="286">
        <f>SUMIFS(Hulptabel!$AC$3:$AC$152,Hulptabel!$D$3:$D$152,$A13,Hulptabel!$I$3:$I$152,S$3)</f>
        <v>5685</v>
      </c>
      <c r="T13" s="286">
        <f>SUMIFS(Hulptabel!$AC$3:$AC$152,Hulptabel!$D$3:$D$152,$A13,Hulptabel!$I$3:$I$152,T$3)</f>
        <v>0</v>
      </c>
      <c r="U13" s="286">
        <f>SUMIFS(Hulptabel!$AC$3:$AC$152,Hulptabel!$D$3:$D$152,$A13,Hulptabel!$I$3:$I$152,U$3)</f>
        <v>0</v>
      </c>
      <c r="V13" s="286">
        <f>SUMIFS(Hulptabel!$AC$3:$AC$152,Hulptabel!$D$3:$D$152,$A13,Hulptabel!$I$3:$I$152,V$3)</f>
        <v>0</v>
      </c>
      <c r="W13" s="286">
        <f>SUMIFS(Hulptabel!$AC$3:$AC$152,Hulptabel!$D$3:$D$152,$A13,Hulptabel!$I$3:$I$152,W$3)</f>
        <v>0</v>
      </c>
      <c r="X13" s="286">
        <f>SUMIFS(Hulptabel!$AC$3:$AC$152,Hulptabel!$D$3:$D$152,$A13,Hulptabel!$I$3:$I$152,X$3)</f>
        <v>0</v>
      </c>
      <c r="Y13" s="286">
        <f>SUMIFS(Hulptabel!$AC$3:$AC$152,Hulptabel!$D$3:$D$152,$A13,Hulptabel!$I$3:$I$152,Y$3)</f>
        <v>0</v>
      </c>
      <c r="Z13" s="286">
        <f>SUMIFS(Hulptabel!$AC$3:$AC$152,Hulptabel!$D$3:$D$152,$A13,Hulptabel!$I$3:$I$152,Z$3)</f>
        <v>5685</v>
      </c>
      <c r="AA13" s="286">
        <f>SUMIFS(Hulptabel!$AC$3:$AC$152,Hulptabel!$D$3:$D$152,$A13,Hulptabel!$I$3:$I$152,AA$3)</f>
        <v>0</v>
      </c>
      <c r="AB13" s="286">
        <f>SUMIFS(Hulptabel!$AC$3:$AC$152,Hulptabel!$D$3:$D$152,$A13,Hulptabel!$I$3:$I$152,AB$3)</f>
        <v>0</v>
      </c>
      <c r="AC13" s="286">
        <f>SUMIFS(Hulptabel!$AC$3:$AC$152,Hulptabel!$D$3:$D$152,$A13,Hulptabel!$I$3:$I$152,AC$3)</f>
        <v>0</v>
      </c>
      <c r="AD13" s="286">
        <f>SUMIFS(Hulptabel!$AC$3:$AC$152,Hulptabel!$D$3:$D$152,$A13,Hulptabel!$I$3:$I$152,AD$3)</f>
        <v>0</v>
      </c>
      <c r="AE13" s="286">
        <f>SUMIFS(Hulptabel!$AC$3:$AC$152,Hulptabel!$D$3:$D$152,$A13,Hulptabel!$I$3:$I$152,AE$3)</f>
        <v>5685</v>
      </c>
      <c r="AF13" s="286">
        <f>SUMIFS(Hulptabel!$AC$3:$AC$152,Hulptabel!$D$3:$D$152,$A13,Hulptabel!$I$3:$I$152,AF$3)</f>
        <v>0</v>
      </c>
      <c r="AG13" s="286">
        <f>SUMIFS(Hulptabel!$AC$3:$AC$152,Hulptabel!$D$3:$D$152,$A13,Hulptabel!$I$3:$I$152,AG$3)</f>
        <v>5685</v>
      </c>
      <c r="AH13" s="286">
        <f>SUMIFS(Hulptabel!$AC$3:$AC$152,Hulptabel!$D$3:$D$152,$A13,Hulptabel!$I$3:$I$152,AH$3)</f>
        <v>0</v>
      </c>
      <c r="AI13" s="286">
        <f>SUMIFS(Hulptabel!$AC$3:$AC$152,Hulptabel!$D$3:$D$152,$A13,Hulptabel!$I$3:$I$152,AI$3)</f>
        <v>0</v>
      </c>
      <c r="AJ13" s="286">
        <f>SUMIFS(Hulptabel!$AC$3:$AC$152,Hulptabel!$D$3:$D$152,$A13,Hulptabel!$I$3:$I$152,AJ$3)</f>
        <v>0</v>
      </c>
      <c r="AK13" s="286">
        <f>SUMIFS(Hulptabel!$AC$3:$AC$152,Hulptabel!$D$3:$D$152,$A13,Hulptabel!$I$3:$I$152,AK$3)</f>
        <v>0</v>
      </c>
      <c r="AL13" s="286">
        <f>SUMIFS(Hulptabel!$AC$3:$AC$152,Hulptabel!$D$3:$D$152,$A13,Hulptabel!$I$3:$I$152,AL$3)</f>
        <v>0</v>
      </c>
      <c r="AM13" s="286">
        <f>SUMIFS(Hulptabel!$AC$3:$AC$152,Hulptabel!$D$3:$D$152,$A13,Hulptabel!$I$3:$I$152,AM$3)</f>
        <v>0</v>
      </c>
      <c r="AN13" s="286">
        <f>SUMIFS(Hulptabel!$AC$3:$AC$152,Hulptabel!$D$3:$D$152,$A13,Hulptabel!$I$3:$I$152,AN$3)</f>
        <v>0</v>
      </c>
      <c r="AO13" s="286">
        <f>SUMIFS(Hulptabel!$AC$3:$AC$152,Hulptabel!$D$3:$D$152,$A13,Hulptabel!$I$3:$I$152,AO$3)</f>
        <v>0</v>
      </c>
      <c r="AP13" s="286">
        <f>SUMIFS(Hulptabel!$AC$3:$AC$152,Hulptabel!$D$3:$D$152,$A13,Hulptabel!$I$3:$I$152,AP$3)</f>
        <v>0</v>
      </c>
      <c r="AQ13" s="287">
        <f>SUMIFS(Hulptabel!$AC$3:$AC$152,Hulptabel!$D$3:$D$152,$A13,Hulptabel!$I$3:$I$152,AQ$3)</f>
        <v>0</v>
      </c>
    </row>
    <row r="14" spans="1:44" x14ac:dyDescent="0.25">
      <c r="A14" s="285" t="s">
        <v>310</v>
      </c>
      <c r="B14" s="281">
        <f>SUMIFS(Hulptabel!$AC$3:$AC$152,Hulptabel!$D$3:$D$152,A14)</f>
        <v>17880</v>
      </c>
      <c r="C14" s="281">
        <f t="shared" si="3"/>
        <v>0</v>
      </c>
      <c r="D14" s="286">
        <f>SUMIFS(Hulptabel!$AC$3:$AC$152,Hulptabel!$D$3:$D$152,$A14,Hulptabel!$I$3:$I$152,D$3)+SUMIFS(Hulptabel!$AC$3:$AC$152,Hulptabel!$D$3:$D$152,$A14,Hulptabel!$E$3:$E$152,2012)</f>
        <v>0</v>
      </c>
      <c r="E14" s="286">
        <f>SUMIFS(Hulptabel!$AC$3:$AC$152,Hulptabel!$D$3:$D$152,$A14,Hulptabel!$I$3:$I$152,E$3)</f>
        <v>0</v>
      </c>
      <c r="F14" s="286">
        <f>SUMIFS(Hulptabel!$AC$3:$AC$152,Hulptabel!$D$3:$D$152,$A14,Hulptabel!$I$3:$I$152,F$3)</f>
        <v>0</v>
      </c>
      <c r="G14" s="286">
        <f>SUMIFS(Hulptabel!$AC$3:$AC$152,Hulptabel!$D$3:$D$152,$A14,Hulptabel!$I$3:$I$152,G$3)</f>
        <v>0</v>
      </c>
      <c r="H14" s="286">
        <f>SUMIFS(Hulptabel!$AC$3:$AC$152,Hulptabel!$D$3:$D$152,$A14,Hulptabel!$I$3:$I$152,H$3)</f>
        <v>0</v>
      </c>
      <c r="I14" s="286">
        <f>SUMIFS(Hulptabel!$AC$3:$AC$152,Hulptabel!$D$3:$D$152,$A14,Hulptabel!$I$3:$I$152,I$3)</f>
        <v>0</v>
      </c>
      <c r="J14" s="286">
        <f>SUMIFS(Hulptabel!$AC$3:$AC$152,Hulptabel!$D$3:$D$152,$A14,Hulptabel!$I$3:$I$152,J$3)</f>
        <v>0</v>
      </c>
      <c r="K14" s="286">
        <f>SUMIFS(Hulptabel!$AC$3:$AC$152,Hulptabel!$D$3:$D$152,$A14,Hulptabel!$I$3:$I$152,K$3)</f>
        <v>0</v>
      </c>
      <c r="L14" s="286">
        <f>SUMIFS(Hulptabel!$AC$3:$AC$152,Hulptabel!$D$3:$D$152,$A14,Hulptabel!$I$3:$I$152,L$3)</f>
        <v>0</v>
      </c>
      <c r="M14" s="286">
        <f>SUMIFS(Hulptabel!$AC$3:$AC$152,Hulptabel!$D$3:$D$152,$A14,Hulptabel!$I$3:$I$152,M$3)</f>
        <v>0</v>
      </c>
      <c r="N14" s="286">
        <f>SUMIFS(Hulptabel!$AC$3:$AC$152,Hulptabel!$D$3:$D$152,$A14,Hulptabel!$I$3:$I$152,N$3)</f>
        <v>0</v>
      </c>
      <c r="O14" s="286">
        <f>SUMIFS(Hulptabel!$AC$3:$AC$152,Hulptabel!$D$3:$D$152,$A14,Hulptabel!$I$3:$I$152,O$3)</f>
        <v>0</v>
      </c>
      <c r="P14" s="286">
        <f>SUMIFS(Hulptabel!$AC$3:$AC$152,Hulptabel!$D$3:$D$152,$A14,Hulptabel!$I$3:$I$152,P$3)</f>
        <v>0</v>
      </c>
      <c r="Q14" s="286">
        <f>SUMIFS(Hulptabel!$AC$3:$AC$152,Hulptabel!$D$3:$D$152,$A14,Hulptabel!$I$3:$I$152,Q$3)</f>
        <v>8940</v>
      </c>
      <c r="R14" s="286">
        <f>SUMIFS(Hulptabel!$AC$3:$AC$152,Hulptabel!$D$3:$D$152,$A14,Hulptabel!$I$3:$I$152,R$3)</f>
        <v>0</v>
      </c>
      <c r="S14" s="286">
        <f>SUMIFS(Hulptabel!$AC$3:$AC$152,Hulptabel!$D$3:$D$152,$A14,Hulptabel!$I$3:$I$152,S$3)</f>
        <v>0</v>
      </c>
      <c r="T14" s="286">
        <f>SUMIFS(Hulptabel!$AC$3:$AC$152,Hulptabel!$D$3:$D$152,$A14,Hulptabel!$I$3:$I$152,T$3)</f>
        <v>0</v>
      </c>
      <c r="U14" s="286">
        <f>SUMIFS(Hulptabel!$AC$3:$AC$152,Hulptabel!$D$3:$D$152,$A14,Hulptabel!$I$3:$I$152,U$3)</f>
        <v>0</v>
      </c>
      <c r="V14" s="286">
        <f>SUMIFS(Hulptabel!$AC$3:$AC$152,Hulptabel!$D$3:$D$152,$A14,Hulptabel!$I$3:$I$152,V$3)</f>
        <v>0</v>
      </c>
      <c r="W14" s="286">
        <f>SUMIFS(Hulptabel!$AC$3:$AC$152,Hulptabel!$D$3:$D$152,$A14,Hulptabel!$I$3:$I$152,W$3)</f>
        <v>8940</v>
      </c>
      <c r="X14" s="286">
        <f>SUMIFS(Hulptabel!$AC$3:$AC$152,Hulptabel!$D$3:$D$152,$A14,Hulptabel!$I$3:$I$152,X$3)</f>
        <v>0</v>
      </c>
      <c r="Y14" s="286">
        <f>SUMIFS(Hulptabel!$AC$3:$AC$152,Hulptabel!$D$3:$D$152,$A14,Hulptabel!$I$3:$I$152,Y$3)</f>
        <v>0</v>
      </c>
      <c r="Z14" s="286">
        <f>SUMIFS(Hulptabel!$AC$3:$AC$152,Hulptabel!$D$3:$D$152,$A14,Hulptabel!$I$3:$I$152,Z$3)</f>
        <v>0</v>
      </c>
      <c r="AA14" s="286">
        <f>SUMIFS(Hulptabel!$AC$3:$AC$152,Hulptabel!$D$3:$D$152,$A14,Hulptabel!$I$3:$I$152,AA$3)</f>
        <v>0</v>
      </c>
      <c r="AB14" s="286">
        <f>SUMIFS(Hulptabel!$AC$3:$AC$152,Hulptabel!$D$3:$D$152,$A14,Hulptabel!$I$3:$I$152,AB$3)</f>
        <v>0</v>
      </c>
      <c r="AC14" s="286">
        <f>SUMIFS(Hulptabel!$AC$3:$AC$152,Hulptabel!$D$3:$D$152,$A14,Hulptabel!$I$3:$I$152,AC$3)</f>
        <v>0</v>
      </c>
      <c r="AD14" s="286">
        <f>SUMIFS(Hulptabel!$AC$3:$AC$152,Hulptabel!$D$3:$D$152,$A14,Hulptabel!$I$3:$I$152,AD$3)</f>
        <v>0</v>
      </c>
      <c r="AE14" s="286">
        <f>SUMIFS(Hulptabel!$AC$3:$AC$152,Hulptabel!$D$3:$D$152,$A14,Hulptabel!$I$3:$I$152,AE$3)</f>
        <v>0</v>
      </c>
      <c r="AF14" s="286">
        <f>SUMIFS(Hulptabel!$AC$3:$AC$152,Hulptabel!$D$3:$D$152,$A14,Hulptabel!$I$3:$I$152,AF$3)</f>
        <v>0</v>
      </c>
      <c r="AG14" s="286">
        <f>SUMIFS(Hulptabel!$AC$3:$AC$152,Hulptabel!$D$3:$D$152,$A14,Hulptabel!$I$3:$I$152,AG$3)</f>
        <v>0</v>
      </c>
      <c r="AH14" s="286">
        <f>SUMIFS(Hulptabel!$AC$3:$AC$152,Hulptabel!$D$3:$D$152,$A14,Hulptabel!$I$3:$I$152,AH$3)</f>
        <v>0</v>
      </c>
      <c r="AI14" s="286">
        <f>SUMIFS(Hulptabel!$AC$3:$AC$152,Hulptabel!$D$3:$D$152,$A14,Hulptabel!$I$3:$I$152,AI$3)</f>
        <v>0</v>
      </c>
      <c r="AJ14" s="286">
        <f>SUMIFS(Hulptabel!$AC$3:$AC$152,Hulptabel!$D$3:$D$152,$A14,Hulptabel!$I$3:$I$152,AJ$3)</f>
        <v>0</v>
      </c>
      <c r="AK14" s="286">
        <f>SUMIFS(Hulptabel!$AC$3:$AC$152,Hulptabel!$D$3:$D$152,$A14,Hulptabel!$I$3:$I$152,AK$3)</f>
        <v>0</v>
      </c>
      <c r="AL14" s="286">
        <f>SUMIFS(Hulptabel!$AC$3:$AC$152,Hulptabel!$D$3:$D$152,$A14,Hulptabel!$I$3:$I$152,AL$3)</f>
        <v>0</v>
      </c>
      <c r="AM14" s="286">
        <f>SUMIFS(Hulptabel!$AC$3:$AC$152,Hulptabel!$D$3:$D$152,$A14,Hulptabel!$I$3:$I$152,AM$3)</f>
        <v>0</v>
      </c>
      <c r="AN14" s="286">
        <f>SUMIFS(Hulptabel!$AC$3:$AC$152,Hulptabel!$D$3:$D$152,$A14,Hulptabel!$I$3:$I$152,AN$3)</f>
        <v>0</v>
      </c>
      <c r="AO14" s="286">
        <f>SUMIFS(Hulptabel!$AC$3:$AC$152,Hulptabel!$D$3:$D$152,$A14,Hulptabel!$I$3:$I$152,AO$3)</f>
        <v>0</v>
      </c>
      <c r="AP14" s="286">
        <f>SUMIFS(Hulptabel!$AC$3:$AC$152,Hulptabel!$D$3:$D$152,$A14,Hulptabel!$I$3:$I$152,AP$3)</f>
        <v>0</v>
      </c>
      <c r="AQ14" s="287">
        <f>SUMIFS(Hulptabel!$AC$3:$AC$152,Hulptabel!$D$3:$D$152,$A14,Hulptabel!$I$3:$I$152,AQ$3)</f>
        <v>0</v>
      </c>
    </row>
    <row r="15" spans="1:44" x14ac:dyDescent="0.25">
      <c r="A15" s="285" t="s">
        <v>291</v>
      </c>
      <c r="B15" s="281">
        <f>SUMIFS(Hulptabel!$AC$3:$AC$152,Hulptabel!$D$3:$D$152,A15)</f>
        <v>22270</v>
      </c>
      <c r="C15" s="281">
        <f t="shared" si="3"/>
        <v>11135</v>
      </c>
      <c r="D15" s="286">
        <f>SUMIFS(Hulptabel!$AC$3:$AC$152,Hulptabel!$D$3:$D$152,$A15,Hulptabel!$I$3:$I$152,D$3)+SUMIFS(Hulptabel!$AC$3:$AC$152,Hulptabel!$D$3:$D$152,$A15,Hulptabel!$E$3:$E$152,2012)</f>
        <v>0</v>
      </c>
      <c r="E15" s="286">
        <f>SUMIFS(Hulptabel!$AC$3:$AC$152,Hulptabel!$D$3:$D$152,$A15,Hulptabel!$I$3:$I$152,E$3)</f>
        <v>0</v>
      </c>
      <c r="F15" s="286">
        <f>SUMIFS(Hulptabel!$AC$3:$AC$152,Hulptabel!$D$3:$D$152,$A15,Hulptabel!$I$3:$I$152,F$3)</f>
        <v>0</v>
      </c>
      <c r="G15" s="286">
        <f>SUMIFS(Hulptabel!$AC$3:$AC$152,Hulptabel!$D$3:$D$152,$A15,Hulptabel!$I$3:$I$152,G$3)</f>
        <v>0</v>
      </c>
      <c r="H15" s="286">
        <f>SUMIFS(Hulptabel!$AC$3:$AC$152,Hulptabel!$D$3:$D$152,$A15,Hulptabel!$I$3:$I$152,H$3)</f>
        <v>0</v>
      </c>
      <c r="I15" s="286">
        <f>SUMIFS(Hulptabel!$AC$3:$AC$152,Hulptabel!$D$3:$D$152,$A15,Hulptabel!$I$3:$I$152,I$3)</f>
        <v>0</v>
      </c>
      <c r="J15" s="286">
        <f>SUMIFS(Hulptabel!$AC$3:$AC$152,Hulptabel!$D$3:$D$152,$A15,Hulptabel!$I$3:$I$152,J$3)</f>
        <v>0</v>
      </c>
      <c r="K15" s="286">
        <f>SUMIFS(Hulptabel!$AC$3:$AC$152,Hulptabel!$D$3:$D$152,$A15,Hulptabel!$I$3:$I$152,K$3)</f>
        <v>0</v>
      </c>
      <c r="L15" s="286">
        <f>SUMIFS(Hulptabel!$AC$3:$AC$152,Hulptabel!$D$3:$D$152,$A15,Hulptabel!$I$3:$I$152,L$3)</f>
        <v>0</v>
      </c>
      <c r="M15" s="286">
        <f>SUMIFS(Hulptabel!$AC$3:$AC$152,Hulptabel!$D$3:$D$152,$A15,Hulptabel!$I$3:$I$152,M$3)</f>
        <v>0</v>
      </c>
      <c r="N15" s="286">
        <f>SUMIFS(Hulptabel!$AC$3:$AC$152,Hulptabel!$D$3:$D$152,$A15,Hulptabel!$I$3:$I$152,N$3)</f>
        <v>0</v>
      </c>
      <c r="O15" s="286">
        <f>SUMIFS(Hulptabel!$AC$3:$AC$152,Hulptabel!$D$3:$D$152,$A15,Hulptabel!$I$3:$I$152,O$3)</f>
        <v>0</v>
      </c>
      <c r="P15" s="286">
        <f>SUMIFS(Hulptabel!$AC$3:$AC$152,Hulptabel!$D$3:$D$152,$A15,Hulptabel!$I$3:$I$152,P$3)</f>
        <v>0</v>
      </c>
      <c r="Q15" s="286">
        <f>SUMIFS(Hulptabel!$AC$3:$AC$152,Hulptabel!$D$3:$D$152,$A15,Hulptabel!$I$3:$I$152,Q$3)</f>
        <v>0</v>
      </c>
      <c r="R15" s="286">
        <f>SUMIFS(Hulptabel!$AC$3:$AC$152,Hulptabel!$D$3:$D$152,$A15,Hulptabel!$I$3:$I$152,R$3)</f>
        <v>0</v>
      </c>
      <c r="S15" s="286">
        <f>SUMIFS(Hulptabel!$AC$3:$AC$152,Hulptabel!$D$3:$D$152,$A15,Hulptabel!$I$3:$I$152,S$3)</f>
        <v>0</v>
      </c>
      <c r="T15" s="286">
        <f>SUMIFS(Hulptabel!$AC$3:$AC$152,Hulptabel!$D$3:$D$152,$A15,Hulptabel!$I$3:$I$152,T$3)</f>
        <v>0</v>
      </c>
      <c r="U15" s="286">
        <f>SUMIFS(Hulptabel!$AC$3:$AC$152,Hulptabel!$D$3:$D$152,$A15,Hulptabel!$I$3:$I$152,U$3)</f>
        <v>0</v>
      </c>
      <c r="V15" s="286">
        <f>SUMIFS(Hulptabel!$AC$3:$AC$152,Hulptabel!$D$3:$D$152,$A15,Hulptabel!$I$3:$I$152,V$3)</f>
        <v>0</v>
      </c>
      <c r="W15" s="286">
        <f>SUMIFS(Hulptabel!$AC$3:$AC$152,Hulptabel!$D$3:$D$152,$A15,Hulptabel!$I$3:$I$152,W$3)</f>
        <v>0</v>
      </c>
      <c r="X15" s="286">
        <f>SUMIFS(Hulptabel!$AC$3:$AC$152,Hulptabel!$D$3:$D$152,$A15,Hulptabel!$I$3:$I$152,X$3)</f>
        <v>0</v>
      </c>
      <c r="Y15" s="286">
        <f>SUMIFS(Hulptabel!$AC$3:$AC$152,Hulptabel!$D$3:$D$152,$A15,Hulptabel!$I$3:$I$152,Y$3)</f>
        <v>0</v>
      </c>
      <c r="Z15" s="286">
        <f>SUMIFS(Hulptabel!$AC$3:$AC$152,Hulptabel!$D$3:$D$152,$A15,Hulptabel!$I$3:$I$152,Z$3)</f>
        <v>11135</v>
      </c>
      <c r="AA15" s="286">
        <f>SUMIFS(Hulptabel!$AC$3:$AC$152,Hulptabel!$D$3:$D$152,$A15,Hulptabel!$I$3:$I$152,AA$3)</f>
        <v>0</v>
      </c>
      <c r="AB15" s="286">
        <f>SUMIFS(Hulptabel!$AC$3:$AC$152,Hulptabel!$D$3:$D$152,$A15,Hulptabel!$I$3:$I$152,AB$3)</f>
        <v>0</v>
      </c>
      <c r="AC15" s="286">
        <f>SUMIFS(Hulptabel!$AC$3:$AC$152,Hulptabel!$D$3:$D$152,$A15,Hulptabel!$I$3:$I$152,AC$3)</f>
        <v>0</v>
      </c>
      <c r="AD15" s="286">
        <f>SUMIFS(Hulptabel!$AC$3:$AC$152,Hulptabel!$D$3:$D$152,$A15,Hulptabel!$I$3:$I$152,AD$3)</f>
        <v>0</v>
      </c>
      <c r="AE15" s="286">
        <f>SUMIFS(Hulptabel!$AC$3:$AC$152,Hulptabel!$D$3:$D$152,$A15,Hulptabel!$I$3:$I$152,AE$3)</f>
        <v>0</v>
      </c>
      <c r="AF15" s="286">
        <f>SUMIFS(Hulptabel!$AC$3:$AC$152,Hulptabel!$D$3:$D$152,$A15,Hulptabel!$I$3:$I$152,AF$3)</f>
        <v>0</v>
      </c>
      <c r="AG15" s="286">
        <f>SUMIFS(Hulptabel!$AC$3:$AC$152,Hulptabel!$D$3:$D$152,$A15,Hulptabel!$I$3:$I$152,AG$3)</f>
        <v>0</v>
      </c>
      <c r="AH15" s="286">
        <f>SUMIFS(Hulptabel!$AC$3:$AC$152,Hulptabel!$D$3:$D$152,$A15,Hulptabel!$I$3:$I$152,AH$3)</f>
        <v>0</v>
      </c>
      <c r="AI15" s="286">
        <f>SUMIFS(Hulptabel!$AC$3:$AC$152,Hulptabel!$D$3:$D$152,$A15,Hulptabel!$I$3:$I$152,AI$3)</f>
        <v>0</v>
      </c>
      <c r="AJ15" s="286">
        <f>SUMIFS(Hulptabel!$AC$3:$AC$152,Hulptabel!$D$3:$D$152,$A15,Hulptabel!$I$3:$I$152,AJ$3)</f>
        <v>0</v>
      </c>
      <c r="AK15" s="286">
        <f>SUMIFS(Hulptabel!$AC$3:$AC$152,Hulptabel!$D$3:$D$152,$A15,Hulptabel!$I$3:$I$152,AK$3)</f>
        <v>0</v>
      </c>
      <c r="AL15" s="286">
        <f>SUMIFS(Hulptabel!$AC$3:$AC$152,Hulptabel!$D$3:$D$152,$A15,Hulptabel!$I$3:$I$152,AL$3)</f>
        <v>0</v>
      </c>
      <c r="AM15" s="286">
        <f>SUMIFS(Hulptabel!$AC$3:$AC$152,Hulptabel!$D$3:$D$152,$A15,Hulptabel!$I$3:$I$152,AM$3)</f>
        <v>0</v>
      </c>
      <c r="AN15" s="286">
        <f>SUMIFS(Hulptabel!$AC$3:$AC$152,Hulptabel!$D$3:$D$152,$A15,Hulptabel!$I$3:$I$152,AN$3)</f>
        <v>0</v>
      </c>
      <c r="AO15" s="286">
        <f>SUMIFS(Hulptabel!$AC$3:$AC$152,Hulptabel!$D$3:$D$152,$A15,Hulptabel!$I$3:$I$152,AO$3)</f>
        <v>0</v>
      </c>
      <c r="AP15" s="286">
        <f>SUMIFS(Hulptabel!$AC$3:$AC$152,Hulptabel!$D$3:$D$152,$A15,Hulptabel!$I$3:$I$152,AP$3)</f>
        <v>0</v>
      </c>
      <c r="AQ15" s="287">
        <f>SUMIFS(Hulptabel!$AC$3:$AC$152,Hulptabel!$D$3:$D$152,$A15,Hulptabel!$I$3:$I$152,AQ$3)</f>
        <v>0</v>
      </c>
    </row>
    <row r="16" spans="1:44" x14ac:dyDescent="0.25">
      <c r="A16" s="285" t="s">
        <v>278</v>
      </c>
      <c r="B16" s="281">
        <f>SUMIFS(Hulptabel!$AC$3:$AC$152,Hulptabel!$D$3:$D$152,A16)</f>
        <v>47010</v>
      </c>
      <c r="C16" s="281">
        <f t="shared" si="3"/>
        <v>0</v>
      </c>
      <c r="D16" s="286">
        <f>SUMIFS(Hulptabel!$AC$3:$AC$152,Hulptabel!$D$3:$D$152,$A16,Hulptabel!$I$3:$I$152,D$3)+SUMIFS(Hulptabel!$AC$3:$AC$152,Hulptabel!$D$3:$D$152,$A16,Hulptabel!$E$3:$E$152,2012)</f>
        <v>0</v>
      </c>
      <c r="E16" s="286">
        <f>SUMIFS(Hulptabel!$AC$3:$AC$152,Hulptabel!$D$3:$D$152,$A16,Hulptabel!$I$3:$I$152,E$3)</f>
        <v>0</v>
      </c>
      <c r="F16" s="286">
        <f>SUMIFS(Hulptabel!$AC$3:$AC$152,Hulptabel!$D$3:$D$152,$A16,Hulptabel!$I$3:$I$152,F$3)</f>
        <v>0</v>
      </c>
      <c r="G16" s="286">
        <f>SUMIFS(Hulptabel!$AC$3:$AC$152,Hulptabel!$D$3:$D$152,$A16,Hulptabel!$I$3:$I$152,G$3)</f>
        <v>0</v>
      </c>
      <c r="H16" s="286">
        <f>SUMIFS(Hulptabel!$AC$3:$AC$152,Hulptabel!$D$3:$D$152,$A16,Hulptabel!$I$3:$I$152,H$3)</f>
        <v>0</v>
      </c>
      <c r="I16" s="286">
        <f>SUMIFS(Hulptabel!$AC$3:$AC$152,Hulptabel!$D$3:$D$152,$A16,Hulptabel!$I$3:$I$152,I$3)</f>
        <v>0</v>
      </c>
      <c r="J16" s="286">
        <f>SUMIFS(Hulptabel!$AC$3:$AC$152,Hulptabel!$D$3:$D$152,$A16,Hulptabel!$I$3:$I$152,J$3)</f>
        <v>0</v>
      </c>
      <c r="K16" s="286">
        <f>SUMIFS(Hulptabel!$AC$3:$AC$152,Hulptabel!$D$3:$D$152,$A16,Hulptabel!$I$3:$I$152,K$3)</f>
        <v>0</v>
      </c>
      <c r="L16" s="286">
        <f>SUMIFS(Hulptabel!$AC$3:$AC$152,Hulptabel!$D$3:$D$152,$A16,Hulptabel!$I$3:$I$152,L$3)</f>
        <v>0</v>
      </c>
      <c r="M16" s="286">
        <f>SUMIFS(Hulptabel!$AC$3:$AC$152,Hulptabel!$D$3:$D$152,$A16,Hulptabel!$I$3:$I$152,M$3)</f>
        <v>0</v>
      </c>
      <c r="N16" s="286">
        <f>SUMIFS(Hulptabel!$AC$3:$AC$152,Hulptabel!$D$3:$D$152,$A16,Hulptabel!$I$3:$I$152,N$3)</f>
        <v>0</v>
      </c>
      <c r="O16" s="286">
        <f>SUMIFS(Hulptabel!$AC$3:$AC$152,Hulptabel!$D$3:$D$152,$A16,Hulptabel!$I$3:$I$152,O$3)</f>
        <v>0</v>
      </c>
      <c r="P16" s="286">
        <f>SUMIFS(Hulptabel!$AC$3:$AC$152,Hulptabel!$D$3:$D$152,$A16,Hulptabel!$I$3:$I$152,P$3)</f>
        <v>15670</v>
      </c>
      <c r="Q16" s="286">
        <f>SUMIFS(Hulptabel!$AC$3:$AC$152,Hulptabel!$D$3:$D$152,$A16,Hulptabel!$I$3:$I$152,Q$3)</f>
        <v>0</v>
      </c>
      <c r="R16" s="286">
        <f>SUMIFS(Hulptabel!$AC$3:$AC$152,Hulptabel!$D$3:$D$152,$A16,Hulptabel!$I$3:$I$152,R$3)</f>
        <v>0</v>
      </c>
      <c r="S16" s="286">
        <f>SUMIFS(Hulptabel!$AC$3:$AC$152,Hulptabel!$D$3:$D$152,$A16,Hulptabel!$I$3:$I$152,S$3)</f>
        <v>0</v>
      </c>
      <c r="T16" s="286">
        <f>SUMIFS(Hulptabel!$AC$3:$AC$152,Hulptabel!$D$3:$D$152,$A16,Hulptabel!$I$3:$I$152,T$3)</f>
        <v>0</v>
      </c>
      <c r="U16" s="286">
        <f>SUMIFS(Hulptabel!$AC$3:$AC$152,Hulptabel!$D$3:$D$152,$A16,Hulptabel!$I$3:$I$152,U$3)</f>
        <v>0</v>
      </c>
      <c r="V16" s="286">
        <f>SUMIFS(Hulptabel!$AC$3:$AC$152,Hulptabel!$D$3:$D$152,$A16,Hulptabel!$I$3:$I$152,V$3)</f>
        <v>0</v>
      </c>
      <c r="W16" s="286">
        <f>SUMIFS(Hulptabel!$AC$3:$AC$152,Hulptabel!$D$3:$D$152,$A16,Hulptabel!$I$3:$I$152,W$3)</f>
        <v>0</v>
      </c>
      <c r="X16" s="286">
        <f>SUMIFS(Hulptabel!$AC$3:$AC$152,Hulptabel!$D$3:$D$152,$A16,Hulptabel!$I$3:$I$152,X$3)</f>
        <v>15670</v>
      </c>
      <c r="Y16" s="286">
        <f>SUMIFS(Hulptabel!$AC$3:$AC$152,Hulptabel!$D$3:$D$152,$A16,Hulptabel!$I$3:$I$152,Y$3)</f>
        <v>0</v>
      </c>
      <c r="Z16" s="286">
        <f>SUMIFS(Hulptabel!$AC$3:$AC$152,Hulptabel!$D$3:$D$152,$A16,Hulptabel!$I$3:$I$152,Z$3)</f>
        <v>0</v>
      </c>
      <c r="AA16" s="286">
        <f>SUMIFS(Hulptabel!$AC$3:$AC$152,Hulptabel!$D$3:$D$152,$A16,Hulptabel!$I$3:$I$152,AA$3)</f>
        <v>0</v>
      </c>
      <c r="AB16" s="286">
        <f>SUMIFS(Hulptabel!$AC$3:$AC$152,Hulptabel!$D$3:$D$152,$A16,Hulptabel!$I$3:$I$152,AB$3)</f>
        <v>0</v>
      </c>
      <c r="AC16" s="286">
        <f>SUMIFS(Hulptabel!$AC$3:$AC$152,Hulptabel!$D$3:$D$152,$A16,Hulptabel!$I$3:$I$152,AC$3)</f>
        <v>0</v>
      </c>
      <c r="AD16" s="286">
        <f>SUMIFS(Hulptabel!$AC$3:$AC$152,Hulptabel!$D$3:$D$152,$A16,Hulptabel!$I$3:$I$152,AD$3)</f>
        <v>0</v>
      </c>
      <c r="AE16" s="286">
        <f>SUMIFS(Hulptabel!$AC$3:$AC$152,Hulptabel!$D$3:$D$152,$A16,Hulptabel!$I$3:$I$152,AE$3)</f>
        <v>0</v>
      </c>
      <c r="AF16" s="286">
        <f>SUMIFS(Hulptabel!$AC$3:$AC$152,Hulptabel!$D$3:$D$152,$A16,Hulptabel!$I$3:$I$152,AF$3)</f>
        <v>0</v>
      </c>
      <c r="AG16" s="286">
        <f>SUMIFS(Hulptabel!$AC$3:$AC$152,Hulptabel!$D$3:$D$152,$A16,Hulptabel!$I$3:$I$152,AG$3)</f>
        <v>15670</v>
      </c>
      <c r="AH16" s="286">
        <f>SUMIFS(Hulptabel!$AC$3:$AC$152,Hulptabel!$D$3:$D$152,$A16,Hulptabel!$I$3:$I$152,AH$3)</f>
        <v>0</v>
      </c>
      <c r="AI16" s="286">
        <f>SUMIFS(Hulptabel!$AC$3:$AC$152,Hulptabel!$D$3:$D$152,$A16,Hulptabel!$I$3:$I$152,AI$3)</f>
        <v>0</v>
      </c>
      <c r="AJ16" s="286">
        <f>SUMIFS(Hulptabel!$AC$3:$AC$152,Hulptabel!$D$3:$D$152,$A16,Hulptabel!$I$3:$I$152,AJ$3)</f>
        <v>0</v>
      </c>
      <c r="AK16" s="286">
        <f>SUMIFS(Hulptabel!$AC$3:$AC$152,Hulptabel!$D$3:$D$152,$A16,Hulptabel!$I$3:$I$152,AK$3)</f>
        <v>0</v>
      </c>
      <c r="AL16" s="286">
        <f>SUMIFS(Hulptabel!$AC$3:$AC$152,Hulptabel!$D$3:$D$152,$A16,Hulptabel!$I$3:$I$152,AL$3)</f>
        <v>0</v>
      </c>
      <c r="AM16" s="286">
        <f>SUMIFS(Hulptabel!$AC$3:$AC$152,Hulptabel!$D$3:$D$152,$A16,Hulptabel!$I$3:$I$152,AM$3)</f>
        <v>0</v>
      </c>
      <c r="AN16" s="286">
        <f>SUMIFS(Hulptabel!$AC$3:$AC$152,Hulptabel!$D$3:$D$152,$A16,Hulptabel!$I$3:$I$152,AN$3)</f>
        <v>0</v>
      </c>
      <c r="AO16" s="286">
        <f>SUMIFS(Hulptabel!$AC$3:$AC$152,Hulptabel!$D$3:$D$152,$A16,Hulptabel!$I$3:$I$152,AO$3)</f>
        <v>0</v>
      </c>
      <c r="AP16" s="286">
        <f>SUMIFS(Hulptabel!$AC$3:$AC$152,Hulptabel!$D$3:$D$152,$A16,Hulptabel!$I$3:$I$152,AP$3)</f>
        <v>0</v>
      </c>
      <c r="AQ16" s="287">
        <f>SUMIFS(Hulptabel!$AC$3:$AC$152,Hulptabel!$D$3:$D$152,$A16,Hulptabel!$I$3:$I$152,AQ$3)</f>
        <v>0</v>
      </c>
    </row>
    <row r="17" spans="1:44" x14ac:dyDescent="0.25">
      <c r="A17" s="285" t="s">
        <v>327</v>
      </c>
      <c r="B17" s="281">
        <f>SUMIFS(Hulptabel!$AC$3:$AC$152,Hulptabel!$D$3:$D$152,A17)</f>
        <v>10405</v>
      </c>
      <c r="C17" s="281">
        <f t="shared" si="3"/>
        <v>0</v>
      </c>
      <c r="D17" s="286">
        <f>SUMIFS(Hulptabel!$AC$3:$AC$152,Hulptabel!$D$3:$D$152,$A17,Hulptabel!$I$3:$I$152,D$3)+SUMIFS(Hulptabel!$AC$3:$AC$152,Hulptabel!$D$3:$D$152,$A17,Hulptabel!$E$3:$E$152,2012)</f>
        <v>0</v>
      </c>
      <c r="E17" s="286">
        <f>SUMIFS(Hulptabel!$AC$3:$AC$152,Hulptabel!$D$3:$D$152,$A17,Hulptabel!$I$3:$I$152,E$3)</f>
        <v>0</v>
      </c>
      <c r="F17" s="286">
        <f>SUMIFS(Hulptabel!$AC$3:$AC$152,Hulptabel!$D$3:$D$152,$A17,Hulptabel!$I$3:$I$152,F$3)</f>
        <v>0</v>
      </c>
      <c r="G17" s="286">
        <f>SUMIFS(Hulptabel!$AC$3:$AC$152,Hulptabel!$D$3:$D$152,$A17,Hulptabel!$I$3:$I$152,G$3)</f>
        <v>0</v>
      </c>
      <c r="H17" s="286">
        <f>SUMIFS(Hulptabel!$AC$3:$AC$152,Hulptabel!$D$3:$D$152,$A17,Hulptabel!$I$3:$I$152,H$3)</f>
        <v>0</v>
      </c>
      <c r="I17" s="286">
        <f>SUMIFS(Hulptabel!$AC$3:$AC$152,Hulptabel!$D$3:$D$152,$A17,Hulptabel!$I$3:$I$152,I$3)</f>
        <v>0</v>
      </c>
      <c r="J17" s="286">
        <f>SUMIFS(Hulptabel!$AC$3:$AC$152,Hulptabel!$D$3:$D$152,$A17,Hulptabel!$I$3:$I$152,J$3)</f>
        <v>0</v>
      </c>
      <c r="K17" s="286">
        <f>SUMIFS(Hulptabel!$AC$3:$AC$152,Hulptabel!$D$3:$D$152,$A17,Hulptabel!$I$3:$I$152,K$3)</f>
        <v>0</v>
      </c>
      <c r="L17" s="286">
        <f>SUMIFS(Hulptabel!$AC$3:$AC$152,Hulptabel!$D$3:$D$152,$A17,Hulptabel!$I$3:$I$152,L$3)</f>
        <v>0</v>
      </c>
      <c r="M17" s="286">
        <f>SUMIFS(Hulptabel!$AC$3:$AC$152,Hulptabel!$D$3:$D$152,$A17,Hulptabel!$I$3:$I$152,M$3)</f>
        <v>0</v>
      </c>
      <c r="N17" s="286">
        <f>SUMIFS(Hulptabel!$AC$3:$AC$152,Hulptabel!$D$3:$D$152,$A17,Hulptabel!$I$3:$I$152,N$3)</f>
        <v>0</v>
      </c>
      <c r="O17" s="286">
        <f>SUMIFS(Hulptabel!$AC$3:$AC$152,Hulptabel!$D$3:$D$152,$A17,Hulptabel!$I$3:$I$152,O$3)</f>
        <v>0</v>
      </c>
      <c r="P17" s="286">
        <f>SUMIFS(Hulptabel!$AC$3:$AC$152,Hulptabel!$D$3:$D$152,$A17,Hulptabel!$I$3:$I$152,P$3)</f>
        <v>0</v>
      </c>
      <c r="Q17" s="286">
        <f>SUMIFS(Hulptabel!$AC$3:$AC$152,Hulptabel!$D$3:$D$152,$A17,Hulptabel!$I$3:$I$152,Q$3)</f>
        <v>0</v>
      </c>
      <c r="R17" s="286">
        <f>SUMIFS(Hulptabel!$AC$3:$AC$152,Hulptabel!$D$3:$D$152,$A17,Hulptabel!$I$3:$I$152,R$3)</f>
        <v>0</v>
      </c>
      <c r="S17" s="286">
        <f>SUMIFS(Hulptabel!$AC$3:$AC$152,Hulptabel!$D$3:$D$152,$A17,Hulptabel!$I$3:$I$152,S$3)</f>
        <v>0</v>
      </c>
      <c r="T17" s="286">
        <f>SUMIFS(Hulptabel!$AC$3:$AC$152,Hulptabel!$D$3:$D$152,$A17,Hulptabel!$I$3:$I$152,T$3)</f>
        <v>0</v>
      </c>
      <c r="U17" s="286">
        <f>SUMIFS(Hulptabel!$AC$3:$AC$152,Hulptabel!$D$3:$D$152,$A17,Hulptabel!$I$3:$I$152,U$3)</f>
        <v>0</v>
      </c>
      <c r="V17" s="286">
        <f>SUMIFS(Hulptabel!$AC$3:$AC$152,Hulptabel!$D$3:$D$152,$A17,Hulptabel!$I$3:$I$152,V$3)</f>
        <v>0</v>
      </c>
      <c r="W17" s="286">
        <f>SUMIFS(Hulptabel!$AC$3:$AC$152,Hulptabel!$D$3:$D$152,$A17,Hulptabel!$I$3:$I$152,W$3)</f>
        <v>0</v>
      </c>
      <c r="X17" s="286">
        <f>SUMIFS(Hulptabel!$AC$3:$AC$152,Hulptabel!$D$3:$D$152,$A17,Hulptabel!$I$3:$I$152,X$3)</f>
        <v>0</v>
      </c>
      <c r="Y17" s="286">
        <f>SUMIFS(Hulptabel!$AC$3:$AC$152,Hulptabel!$D$3:$D$152,$A17,Hulptabel!$I$3:$I$152,Y$3)</f>
        <v>0</v>
      </c>
      <c r="Z17" s="286">
        <f>SUMIFS(Hulptabel!$AC$3:$AC$152,Hulptabel!$D$3:$D$152,$A17,Hulptabel!$I$3:$I$152,Z$3)</f>
        <v>10405</v>
      </c>
      <c r="AA17" s="286">
        <f>SUMIFS(Hulptabel!$AC$3:$AC$152,Hulptabel!$D$3:$D$152,$A17,Hulptabel!$I$3:$I$152,AA$3)</f>
        <v>0</v>
      </c>
      <c r="AB17" s="286">
        <f>SUMIFS(Hulptabel!$AC$3:$AC$152,Hulptabel!$D$3:$D$152,$A17,Hulptabel!$I$3:$I$152,AB$3)</f>
        <v>0</v>
      </c>
      <c r="AC17" s="286">
        <f>SUMIFS(Hulptabel!$AC$3:$AC$152,Hulptabel!$D$3:$D$152,$A17,Hulptabel!$I$3:$I$152,AC$3)</f>
        <v>0</v>
      </c>
      <c r="AD17" s="286">
        <f>SUMIFS(Hulptabel!$AC$3:$AC$152,Hulptabel!$D$3:$D$152,$A17,Hulptabel!$I$3:$I$152,AD$3)</f>
        <v>0</v>
      </c>
      <c r="AE17" s="286">
        <f>SUMIFS(Hulptabel!$AC$3:$AC$152,Hulptabel!$D$3:$D$152,$A17,Hulptabel!$I$3:$I$152,AE$3)</f>
        <v>0</v>
      </c>
      <c r="AF17" s="286">
        <f>SUMIFS(Hulptabel!$AC$3:$AC$152,Hulptabel!$D$3:$D$152,$A17,Hulptabel!$I$3:$I$152,AF$3)</f>
        <v>0</v>
      </c>
      <c r="AG17" s="286">
        <f>SUMIFS(Hulptabel!$AC$3:$AC$152,Hulptabel!$D$3:$D$152,$A17,Hulptabel!$I$3:$I$152,AG$3)</f>
        <v>0</v>
      </c>
      <c r="AH17" s="286">
        <f>SUMIFS(Hulptabel!$AC$3:$AC$152,Hulptabel!$D$3:$D$152,$A17,Hulptabel!$I$3:$I$152,AH$3)</f>
        <v>0</v>
      </c>
      <c r="AI17" s="286">
        <f>SUMIFS(Hulptabel!$AC$3:$AC$152,Hulptabel!$D$3:$D$152,$A17,Hulptabel!$I$3:$I$152,AI$3)</f>
        <v>0</v>
      </c>
      <c r="AJ17" s="286">
        <f>SUMIFS(Hulptabel!$AC$3:$AC$152,Hulptabel!$D$3:$D$152,$A17,Hulptabel!$I$3:$I$152,AJ$3)</f>
        <v>0</v>
      </c>
      <c r="AK17" s="286">
        <f>SUMIFS(Hulptabel!$AC$3:$AC$152,Hulptabel!$D$3:$D$152,$A17,Hulptabel!$I$3:$I$152,AK$3)</f>
        <v>0</v>
      </c>
      <c r="AL17" s="286">
        <f>SUMIFS(Hulptabel!$AC$3:$AC$152,Hulptabel!$D$3:$D$152,$A17,Hulptabel!$I$3:$I$152,AL$3)</f>
        <v>0</v>
      </c>
      <c r="AM17" s="286">
        <f>SUMIFS(Hulptabel!$AC$3:$AC$152,Hulptabel!$D$3:$D$152,$A17,Hulptabel!$I$3:$I$152,AM$3)</f>
        <v>0</v>
      </c>
      <c r="AN17" s="286">
        <f>SUMIFS(Hulptabel!$AC$3:$AC$152,Hulptabel!$D$3:$D$152,$A17,Hulptabel!$I$3:$I$152,AN$3)</f>
        <v>0</v>
      </c>
      <c r="AO17" s="286">
        <f>SUMIFS(Hulptabel!$AC$3:$AC$152,Hulptabel!$D$3:$D$152,$A17,Hulptabel!$I$3:$I$152,AO$3)</f>
        <v>0</v>
      </c>
      <c r="AP17" s="286">
        <f>SUMIFS(Hulptabel!$AC$3:$AC$152,Hulptabel!$D$3:$D$152,$A17,Hulptabel!$I$3:$I$152,AP$3)</f>
        <v>0</v>
      </c>
      <c r="AQ17" s="287">
        <f>SUMIFS(Hulptabel!$AC$3:$AC$152,Hulptabel!$D$3:$D$152,$A17,Hulptabel!$I$3:$I$152,AQ$3)</f>
        <v>0</v>
      </c>
    </row>
    <row r="18" spans="1:44" x14ac:dyDescent="0.25">
      <c r="A18" s="285" t="s">
        <v>223</v>
      </c>
      <c r="B18" s="281">
        <f>SUMIFS(Hulptabel!$AC$3:$AC$152,Hulptabel!$D$3:$D$152,A18)</f>
        <v>27700</v>
      </c>
      <c r="C18" s="281">
        <f t="shared" si="3"/>
        <v>0</v>
      </c>
      <c r="D18" s="286">
        <f>SUMIFS(Hulptabel!$AC$3:$AC$152,Hulptabel!$D$3:$D$152,$A18,Hulptabel!$I$3:$I$152,D$3)+SUMIFS(Hulptabel!$AC$3:$AC$152,Hulptabel!$D$3:$D$152,$A18,Hulptabel!$E$3:$E$152,2012)</f>
        <v>0</v>
      </c>
      <c r="E18" s="286">
        <f>SUMIFS(Hulptabel!$AC$3:$AC$152,Hulptabel!$D$3:$D$152,$A18,Hulptabel!$I$3:$I$152,E$3)</f>
        <v>0</v>
      </c>
      <c r="F18" s="286">
        <f>SUMIFS(Hulptabel!$AC$3:$AC$152,Hulptabel!$D$3:$D$152,$A18,Hulptabel!$I$3:$I$152,F$3)</f>
        <v>0</v>
      </c>
      <c r="G18" s="286">
        <f>SUMIFS(Hulptabel!$AC$3:$AC$152,Hulptabel!$D$3:$D$152,$A18,Hulptabel!$I$3:$I$152,G$3)</f>
        <v>13850</v>
      </c>
      <c r="H18" s="286">
        <f>SUMIFS(Hulptabel!$AC$3:$AC$152,Hulptabel!$D$3:$D$152,$A18,Hulptabel!$I$3:$I$152,H$3)</f>
        <v>0</v>
      </c>
      <c r="I18" s="286">
        <f>SUMIFS(Hulptabel!$AC$3:$AC$152,Hulptabel!$D$3:$D$152,$A18,Hulptabel!$I$3:$I$152,I$3)</f>
        <v>0</v>
      </c>
      <c r="J18" s="286">
        <f>SUMIFS(Hulptabel!$AC$3:$AC$152,Hulptabel!$D$3:$D$152,$A18,Hulptabel!$I$3:$I$152,J$3)</f>
        <v>0</v>
      </c>
      <c r="K18" s="286">
        <f>SUMIFS(Hulptabel!$AC$3:$AC$152,Hulptabel!$D$3:$D$152,$A18,Hulptabel!$I$3:$I$152,K$3)</f>
        <v>0</v>
      </c>
      <c r="L18" s="286">
        <f>SUMIFS(Hulptabel!$AC$3:$AC$152,Hulptabel!$D$3:$D$152,$A18,Hulptabel!$I$3:$I$152,L$3)</f>
        <v>0</v>
      </c>
      <c r="M18" s="286">
        <f>SUMIFS(Hulptabel!$AC$3:$AC$152,Hulptabel!$D$3:$D$152,$A18,Hulptabel!$I$3:$I$152,M$3)</f>
        <v>0</v>
      </c>
      <c r="N18" s="286">
        <f>SUMIFS(Hulptabel!$AC$3:$AC$152,Hulptabel!$D$3:$D$152,$A18,Hulptabel!$I$3:$I$152,N$3)</f>
        <v>0</v>
      </c>
      <c r="O18" s="286">
        <f>SUMIFS(Hulptabel!$AC$3:$AC$152,Hulptabel!$D$3:$D$152,$A18,Hulptabel!$I$3:$I$152,O$3)</f>
        <v>0</v>
      </c>
      <c r="P18" s="286">
        <f>SUMIFS(Hulptabel!$AC$3:$AC$152,Hulptabel!$D$3:$D$152,$A18,Hulptabel!$I$3:$I$152,P$3)</f>
        <v>0</v>
      </c>
      <c r="Q18" s="286">
        <f>SUMIFS(Hulptabel!$AC$3:$AC$152,Hulptabel!$D$3:$D$152,$A18,Hulptabel!$I$3:$I$152,Q$3)</f>
        <v>0</v>
      </c>
      <c r="R18" s="286">
        <f>SUMIFS(Hulptabel!$AC$3:$AC$152,Hulptabel!$D$3:$D$152,$A18,Hulptabel!$I$3:$I$152,R$3)</f>
        <v>0</v>
      </c>
      <c r="S18" s="286">
        <f>SUMIFS(Hulptabel!$AC$3:$AC$152,Hulptabel!$D$3:$D$152,$A18,Hulptabel!$I$3:$I$152,S$3)</f>
        <v>0</v>
      </c>
      <c r="T18" s="286">
        <f>SUMIFS(Hulptabel!$AC$3:$AC$152,Hulptabel!$D$3:$D$152,$A18,Hulptabel!$I$3:$I$152,T$3)</f>
        <v>13850</v>
      </c>
      <c r="U18" s="286">
        <f>SUMIFS(Hulptabel!$AC$3:$AC$152,Hulptabel!$D$3:$D$152,$A18,Hulptabel!$I$3:$I$152,U$3)</f>
        <v>0</v>
      </c>
      <c r="V18" s="286">
        <f>SUMIFS(Hulptabel!$AC$3:$AC$152,Hulptabel!$D$3:$D$152,$A18,Hulptabel!$I$3:$I$152,V$3)</f>
        <v>0</v>
      </c>
      <c r="W18" s="286">
        <f>SUMIFS(Hulptabel!$AC$3:$AC$152,Hulptabel!$D$3:$D$152,$A18,Hulptabel!$I$3:$I$152,W$3)</f>
        <v>0</v>
      </c>
      <c r="X18" s="286">
        <f>SUMIFS(Hulptabel!$AC$3:$AC$152,Hulptabel!$D$3:$D$152,$A18,Hulptabel!$I$3:$I$152,X$3)</f>
        <v>0</v>
      </c>
      <c r="Y18" s="286">
        <f>SUMIFS(Hulptabel!$AC$3:$AC$152,Hulptabel!$D$3:$D$152,$A18,Hulptabel!$I$3:$I$152,Y$3)</f>
        <v>0</v>
      </c>
      <c r="Z18" s="286">
        <f>SUMIFS(Hulptabel!$AC$3:$AC$152,Hulptabel!$D$3:$D$152,$A18,Hulptabel!$I$3:$I$152,Z$3)</f>
        <v>0</v>
      </c>
      <c r="AA18" s="286">
        <f>SUMIFS(Hulptabel!$AC$3:$AC$152,Hulptabel!$D$3:$D$152,$A18,Hulptabel!$I$3:$I$152,AA$3)</f>
        <v>0</v>
      </c>
      <c r="AB18" s="286">
        <f>SUMIFS(Hulptabel!$AC$3:$AC$152,Hulptabel!$D$3:$D$152,$A18,Hulptabel!$I$3:$I$152,AB$3)</f>
        <v>0</v>
      </c>
      <c r="AC18" s="286">
        <f>SUMIFS(Hulptabel!$AC$3:$AC$152,Hulptabel!$D$3:$D$152,$A18,Hulptabel!$I$3:$I$152,AC$3)</f>
        <v>0</v>
      </c>
      <c r="AD18" s="286">
        <f>SUMIFS(Hulptabel!$AC$3:$AC$152,Hulptabel!$D$3:$D$152,$A18,Hulptabel!$I$3:$I$152,AD$3)</f>
        <v>0</v>
      </c>
      <c r="AE18" s="286">
        <f>SUMIFS(Hulptabel!$AC$3:$AC$152,Hulptabel!$D$3:$D$152,$A18,Hulptabel!$I$3:$I$152,AE$3)</f>
        <v>0</v>
      </c>
      <c r="AF18" s="286">
        <f>SUMIFS(Hulptabel!$AC$3:$AC$152,Hulptabel!$D$3:$D$152,$A18,Hulptabel!$I$3:$I$152,AF$3)</f>
        <v>0</v>
      </c>
      <c r="AG18" s="286">
        <f>SUMIFS(Hulptabel!$AC$3:$AC$152,Hulptabel!$D$3:$D$152,$A18,Hulptabel!$I$3:$I$152,AG$3)</f>
        <v>0</v>
      </c>
      <c r="AH18" s="286">
        <f>SUMIFS(Hulptabel!$AC$3:$AC$152,Hulptabel!$D$3:$D$152,$A18,Hulptabel!$I$3:$I$152,AH$3)</f>
        <v>0</v>
      </c>
      <c r="AI18" s="286">
        <f>SUMIFS(Hulptabel!$AC$3:$AC$152,Hulptabel!$D$3:$D$152,$A18,Hulptabel!$I$3:$I$152,AI$3)</f>
        <v>0</v>
      </c>
      <c r="AJ18" s="286">
        <f>SUMIFS(Hulptabel!$AC$3:$AC$152,Hulptabel!$D$3:$D$152,$A18,Hulptabel!$I$3:$I$152,AJ$3)</f>
        <v>0</v>
      </c>
      <c r="AK18" s="286">
        <f>SUMIFS(Hulptabel!$AC$3:$AC$152,Hulptabel!$D$3:$D$152,$A18,Hulptabel!$I$3:$I$152,AK$3)</f>
        <v>0</v>
      </c>
      <c r="AL18" s="286">
        <f>SUMIFS(Hulptabel!$AC$3:$AC$152,Hulptabel!$D$3:$D$152,$A18,Hulptabel!$I$3:$I$152,AL$3)</f>
        <v>0</v>
      </c>
      <c r="AM18" s="286">
        <f>SUMIFS(Hulptabel!$AC$3:$AC$152,Hulptabel!$D$3:$D$152,$A18,Hulptabel!$I$3:$I$152,AM$3)</f>
        <v>0</v>
      </c>
      <c r="AN18" s="286">
        <f>SUMIFS(Hulptabel!$AC$3:$AC$152,Hulptabel!$D$3:$D$152,$A18,Hulptabel!$I$3:$I$152,AN$3)</f>
        <v>0</v>
      </c>
      <c r="AO18" s="286">
        <f>SUMIFS(Hulptabel!$AC$3:$AC$152,Hulptabel!$D$3:$D$152,$A18,Hulptabel!$I$3:$I$152,AO$3)</f>
        <v>0</v>
      </c>
      <c r="AP18" s="286">
        <f>SUMIFS(Hulptabel!$AC$3:$AC$152,Hulptabel!$D$3:$D$152,$A18,Hulptabel!$I$3:$I$152,AP$3)</f>
        <v>0</v>
      </c>
      <c r="AQ18" s="287">
        <f>SUMIFS(Hulptabel!$AC$3:$AC$152,Hulptabel!$D$3:$D$152,$A18,Hulptabel!$I$3:$I$152,AQ$3)</f>
        <v>0</v>
      </c>
    </row>
    <row r="19" spans="1:44" x14ac:dyDescent="0.25">
      <c r="A19" s="285" t="s">
        <v>280</v>
      </c>
      <c r="B19" s="281">
        <f>SUMIFS(Hulptabel!$AC$3:$AC$152,Hulptabel!$D$3:$D$152,A19)</f>
        <v>10155</v>
      </c>
      <c r="C19" s="281">
        <f t="shared" si="3"/>
        <v>0</v>
      </c>
      <c r="D19" s="286">
        <f>SUMIFS(Hulptabel!$AC$3:$AC$152,Hulptabel!$D$3:$D$152,$A19,Hulptabel!$I$3:$I$152,D$3)+SUMIFS(Hulptabel!$AC$3:$AC$152,Hulptabel!$D$3:$D$152,$A19,Hulptabel!$E$3:$E$152,2012)</f>
        <v>0</v>
      </c>
      <c r="E19" s="286">
        <f>SUMIFS(Hulptabel!$AC$3:$AC$152,Hulptabel!$D$3:$D$152,$A19,Hulptabel!$I$3:$I$152,E$3)</f>
        <v>0</v>
      </c>
      <c r="F19" s="286">
        <f>SUMIFS(Hulptabel!$AC$3:$AC$152,Hulptabel!$D$3:$D$152,$A19,Hulptabel!$I$3:$I$152,F$3)</f>
        <v>0</v>
      </c>
      <c r="G19" s="286">
        <f>SUMIFS(Hulptabel!$AC$3:$AC$152,Hulptabel!$D$3:$D$152,$A19,Hulptabel!$I$3:$I$152,G$3)</f>
        <v>0</v>
      </c>
      <c r="H19" s="286">
        <f>SUMIFS(Hulptabel!$AC$3:$AC$152,Hulptabel!$D$3:$D$152,$A19,Hulptabel!$I$3:$I$152,H$3)</f>
        <v>0</v>
      </c>
      <c r="I19" s="286">
        <f>SUMIFS(Hulptabel!$AC$3:$AC$152,Hulptabel!$D$3:$D$152,$A19,Hulptabel!$I$3:$I$152,I$3)</f>
        <v>0</v>
      </c>
      <c r="J19" s="286">
        <f>SUMIFS(Hulptabel!$AC$3:$AC$152,Hulptabel!$D$3:$D$152,$A19,Hulptabel!$I$3:$I$152,J$3)</f>
        <v>0</v>
      </c>
      <c r="K19" s="286">
        <f>SUMIFS(Hulptabel!$AC$3:$AC$152,Hulptabel!$D$3:$D$152,$A19,Hulptabel!$I$3:$I$152,K$3)</f>
        <v>10155</v>
      </c>
      <c r="L19" s="286">
        <f>SUMIFS(Hulptabel!$AC$3:$AC$152,Hulptabel!$D$3:$D$152,$A19,Hulptabel!$I$3:$I$152,L$3)</f>
        <v>0</v>
      </c>
      <c r="M19" s="286">
        <f>SUMIFS(Hulptabel!$AC$3:$AC$152,Hulptabel!$D$3:$D$152,$A19,Hulptabel!$I$3:$I$152,M$3)</f>
        <v>0</v>
      </c>
      <c r="N19" s="286">
        <f>SUMIFS(Hulptabel!$AC$3:$AC$152,Hulptabel!$D$3:$D$152,$A19,Hulptabel!$I$3:$I$152,N$3)</f>
        <v>0</v>
      </c>
      <c r="O19" s="286">
        <f>SUMIFS(Hulptabel!$AC$3:$AC$152,Hulptabel!$D$3:$D$152,$A19,Hulptabel!$I$3:$I$152,O$3)</f>
        <v>0</v>
      </c>
      <c r="P19" s="286">
        <f>SUMIFS(Hulptabel!$AC$3:$AC$152,Hulptabel!$D$3:$D$152,$A19,Hulptabel!$I$3:$I$152,P$3)</f>
        <v>0</v>
      </c>
      <c r="Q19" s="286">
        <f>SUMIFS(Hulptabel!$AC$3:$AC$152,Hulptabel!$D$3:$D$152,$A19,Hulptabel!$I$3:$I$152,Q$3)</f>
        <v>0</v>
      </c>
      <c r="R19" s="286">
        <f>SUMIFS(Hulptabel!$AC$3:$AC$152,Hulptabel!$D$3:$D$152,$A19,Hulptabel!$I$3:$I$152,R$3)</f>
        <v>0</v>
      </c>
      <c r="S19" s="286">
        <f>SUMIFS(Hulptabel!$AC$3:$AC$152,Hulptabel!$D$3:$D$152,$A19,Hulptabel!$I$3:$I$152,S$3)</f>
        <v>0</v>
      </c>
      <c r="T19" s="286">
        <f>SUMIFS(Hulptabel!$AC$3:$AC$152,Hulptabel!$D$3:$D$152,$A19,Hulptabel!$I$3:$I$152,T$3)</f>
        <v>0</v>
      </c>
      <c r="U19" s="286">
        <f>SUMIFS(Hulptabel!$AC$3:$AC$152,Hulptabel!$D$3:$D$152,$A19,Hulptabel!$I$3:$I$152,U$3)</f>
        <v>0</v>
      </c>
      <c r="V19" s="286">
        <f>SUMIFS(Hulptabel!$AC$3:$AC$152,Hulptabel!$D$3:$D$152,$A19,Hulptabel!$I$3:$I$152,V$3)</f>
        <v>0</v>
      </c>
      <c r="W19" s="286">
        <f>SUMIFS(Hulptabel!$AC$3:$AC$152,Hulptabel!$D$3:$D$152,$A19,Hulptabel!$I$3:$I$152,W$3)</f>
        <v>0</v>
      </c>
      <c r="X19" s="286">
        <f>SUMIFS(Hulptabel!$AC$3:$AC$152,Hulptabel!$D$3:$D$152,$A19,Hulptabel!$I$3:$I$152,X$3)</f>
        <v>0</v>
      </c>
      <c r="Y19" s="286">
        <f>SUMIFS(Hulptabel!$AC$3:$AC$152,Hulptabel!$D$3:$D$152,$A19,Hulptabel!$I$3:$I$152,Y$3)</f>
        <v>0</v>
      </c>
      <c r="Z19" s="286">
        <f>SUMIFS(Hulptabel!$AC$3:$AC$152,Hulptabel!$D$3:$D$152,$A19,Hulptabel!$I$3:$I$152,Z$3)</f>
        <v>0</v>
      </c>
      <c r="AA19" s="286">
        <f>SUMIFS(Hulptabel!$AC$3:$AC$152,Hulptabel!$D$3:$D$152,$A19,Hulptabel!$I$3:$I$152,AA$3)</f>
        <v>0</v>
      </c>
      <c r="AB19" s="286">
        <f>SUMIFS(Hulptabel!$AC$3:$AC$152,Hulptabel!$D$3:$D$152,$A19,Hulptabel!$I$3:$I$152,AB$3)</f>
        <v>0</v>
      </c>
      <c r="AC19" s="286">
        <f>SUMIFS(Hulptabel!$AC$3:$AC$152,Hulptabel!$D$3:$D$152,$A19,Hulptabel!$I$3:$I$152,AC$3)</f>
        <v>0</v>
      </c>
      <c r="AD19" s="286">
        <f>SUMIFS(Hulptabel!$AC$3:$AC$152,Hulptabel!$D$3:$D$152,$A19,Hulptabel!$I$3:$I$152,AD$3)</f>
        <v>0</v>
      </c>
      <c r="AE19" s="286">
        <f>SUMIFS(Hulptabel!$AC$3:$AC$152,Hulptabel!$D$3:$D$152,$A19,Hulptabel!$I$3:$I$152,AE$3)</f>
        <v>0</v>
      </c>
      <c r="AF19" s="286">
        <f>SUMIFS(Hulptabel!$AC$3:$AC$152,Hulptabel!$D$3:$D$152,$A19,Hulptabel!$I$3:$I$152,AF$3)</f>
        <v>0</v>
      </c>
      <c r="AG19" s="286">
        <f>SUMIFS(Hulptabel!$AC$3:$AC$152,Hulptabel!$D$3:$D$152,$A19,Hulptabel!$I$3:$I$152,AG$3)</f>
        <v>0</v>
      </c>
      <c r="AH19" s="286">
        <f>SUMIFS(Hulptabel!$AC$3:$AC$152,Hulptabel!$D$3:$D$152,$A19,Hulptabel!$I$3:$I$152,AH$3)</f>
        <v>0</v>
      </c>
      <c r="AI19" s="286">
        <f>SUMIFS(Hulptabel!$AC$3:$AC$152,Hulptabel!$D$3:$D$152,$A19,Hulptabel!$I$3:$I$152,AI$3)</f>
        <v>0</v>
      </c>
      <c r="AJ19" s="286">
        <f>SUMIFS(Hulptabel!$AC$3:$AC$152,Hulptabel!$D$3:$D$152,$A19,Hulptabel!$I$3:$I$152,AJ$3)</f>
        <v>0</v>
      </c>
      <c r="AK19" s="286">
        <f>SUMIFS(Hulptabel!$AC$3:$AC$152,Hulptabel!$D$3:$D$152,$A19,Hulptabel!$I$3:$I$152,AK$3)</f>
        <v>0</v>
      </c>
      <c r="AL19" s="286">
        <f>SUMIFS(Hulptabel!$AC$3:$AC$152,Hulptabel!$D$3:$D$152,$A19,Hulptabel!$I$3:$I$152,AL$3)</f>
        <v>0</v>
      </c>
      <c r="AM19" s="286">
        <f>SUMIFS(Hulptabel!$AC$3:$AC$152,Hulptabel!$D$3:$D$152,$A19,Hulptabel!$I$3:$I$152,AM$3)</f>
        <v>0</v>
      </c>
      <c r="AN19" s="286">
        <f>SUMIFS(Hulptabel!$AC$3:$AC$152,Hulptabel!$D$3:$D$152,$A19,Hulptabel!$I$3:$I$152,AN$3)</f>
        <v>0</v>
      </c>
      <c r="AO19" s="286">
        <f>SUMIFS(Hulptabel!$AC$3:$AC$152,Hulptabel!$D$3:$D$152,$A19,Hulptabel!$I$3:$I$152,AO$3)</f>
        <v>0</v>
      </c>
      <c r="AP19" s="286">
        <f>SUMIFS(Hulptabel!$AC$3:$AC$152,Hulptabel!$D$3:$D$152,$A19,Hulptabel!$I$3:$I$152,AP$3)</f>
        <v>0</v>
      </c>
      <c r="AQ19" s="287">
        <f>SUMIFS(Hulptabel!$AC$3:$AC$152,Hulptabel!$D$3:$D$152,$A19,Hulptabel!$I$3:$I$152,AQ$3)</f>
        <v>0</v>
      </c>
    </row>
    <row r="20" spans="1:44" x14ac:dyDescent="0.25">
      <c r="A20" s="285" t="s">
        <v>258</v>
      </c>
      <c r="B20" s="281">
        <f>SUMIFS(Hulptabel!$AC$3:$AC$152,Hulptabel!$D$3:$D$152,A20)</f>
        <v>71550</v>
      </c>
      <c r="C20" s="281">
        <f t="shared" si="3"/>
        <v>14310</v>
      </c>
      <c r="D20" s="286">
        <f>SUMIFS(Hulptabel!$AC$3:$AC$152,Hulptabel!$D$3:$D$152,$A20,Hulptabel!$I$3:$I$152,D$3)+SUMIFS(Hulptabel!$AC$3:$AC$152,Hulptabel!$D$3:$D$152,$A20,Hulptabel!$E$3:$E$152,2012)</f>
        <v>0</v>
      </c>
      <c r="E20" s="286">
        <f>SUMIFS(Hulptabel!$AC$3:$AC$152,Hulptabel!$D$3:$D$152,$A20,Hulptabel!$I$3:$I$152,E$3)</f>
        <v>0</v>
      </c>
      <c r="F20" s="286">
        <f>SUMIFS(Hulptabel!$AC$3:$AC$152,Hulptabel!$D$3:$D$152,$A20,Hulptabel!$I$3:$I$152,F$3)</f>
        <v>0</v>
      </c>
      <c r="G20" s="286">
        <f>SUMIFS(Hulptabel!$AC$3:$AC$152,Hulptabel!$D$3:$D$152,$A20,Hulptabel!$I$3:$I$152,G$3)</f>
        <v>0</v>
      </c>
      <c r="H20" s="286">
        <f>SUMIFS(Hulptabel!$AC$3:$AC$152,Hulptabel!$D$3:$D$152,$A20,Hulptabel!$I$3:$I$152,H$3)</f>
        <v>0</v>
      </c>
      <c r="I20" s="286">
        <f>SUMIFS(Hulptabel!$AC$3:$AC$152,Hulptabel!$D$3:$D$152,$A20,Hulptabel!$I$3:$I$152,I$3)</f>
        <v>0</v>
      </c>
      <c r="J20" s="286">
        <f>SUMIFS(Hulptabel!$AC$3:$AC$152,Hulptabel!$D$3:$D$152,$A20,Hulptabel!$I$3:$I$152,J$3)</f>
        <v>0</v>
      </c>
      <c r="K20" s="286">
        <f>SUMIFS(Hulptabel!$AC$3:$AC$152,Hulptabel!$D$3:$D$152,$A20,Hulptabel!$I$3:$I$152,K$3)</f>
        <v>0</v>
      </c>
      <c r="L20" s="286">
        <f>SUMIFS(Hulptabel!$AC$3:$AC$152,Hulptabel!$D$3:$D$152,$A20,Hulptabel!$I$3:$I$152,L$3)</f>
        <v>0</v>
      </c>
      <c r="M20" s="286">
        <f>SUMIFS(Hulptabel!$AC$3:$AC$152,Hulptabel!$D$3:$D$152,$A20,Hulptabel!$I$3:$I$152,M$3)</f>
        <v>0</v>
      </c>
      <c r="N20" s="286">
        <f>SUMIFS(Hulptabel!$AC$3:$AC$152,Hulptabel!$D$3:$D$152,$A20,Hulptabel!$I$3:$I$152,N$3)</f>
        <v>0</v>
      </c>
      <c r="O20" s="286">
        <f>SUMIFS(Hulptabel!$AC$3:$AC$152,Hulptabel!$D$3:$D$152,$A20,Hulptabel!$I$3:$I$152,O$3)</f>
        <v>0</v>
      </c>
      <c r="P20" s="286">
        <f>SUMIFS(Hulptabel!$AC$3:$AC$152,Hulptabel!$D$3:$D$152,$A20,Hulptabel!$I$3:$I$152,P$3)</f>
        <v>0</v>
      </c>
      <c r="Q20" s="286">
        <f>SUMIFS(Hulptabel!$AC$3:$AC$152,Hulptabel!$D$3:$D$152,$A20,Hulptabel!$I$3:$I$152,Q$3)</f>
        <v>0</v>
      </c>
      <c r="R20" s="286">
        <f>SUMIFS(Hulptabel!$AC$3:$AC$152,Hulptabel!$D$3:$D$152,$A20,Hulptabel!$I$3:$I$152,R$3)</f>
        <v>14310</v>
      </c>
      <c r="S20" s="286">
        <f>SUMIFS(Hulptabel!$AC$3:$AC$152,Hulptabel!$D$3:$D$152,$A20,Hulptabel!$I$3:$I$152,S$3)</f>
        <v>0</v>
      </c>
      <c r="T20" s="286">
        <f>SUMIFS(Hulptabel!$AC$3:$AC$152,Hulptabel!$D$3:$D$152,$A20,Hulptabel!$I$3:$I$152,T$3)</f>
        <v>0</v>
      </c>
      <c r="U20" s="286">
        <f>SUMIFS(Hulptabel!$AC$3:$AC$152,Hulptabel!$D$3:$D$152,$A20,Hulptabel!$I$3:$I$152,U$3)</f>
        <v>0</v>
      </c>
      <c r="V20" s="286">
        <f>SUMIFS(Hulptabel!$AC$3:$AC$152,Hulptabel!$D$3:$D$152,$A20,Hulptabel!$I$3:$I$152,V$3)</f>
        <v>0</v>
      </c>
      <c r="W20" s="286">
        <f>SUMIFS(Hulptabel!$AC$3:$AC$152,Hulptabel!$D$3:$D$152,$A20,Hulptabel!$I$3:$I$152,W$3)</f>
        <v>14310</v>
      </c>
      <c r="X20" s="286">
        <f>SUMIFS(Hulptabel!$AC$3:$AC$152,Hulptabel!$D$3:$D$152,$A20,Hulptabel!$I$3:$I$152,X$3)</f>
        <v>0</v>
      </c>
      <c r="Y20" s="286">
        <f>SUMIFS(Hulptabel!$AC$3:$AC$152,Hulptabel!$D$3:$D$152,$A20,Hulptabel!$I$3:$I$152,Y$3)</f>
        <v>0</v>
      </c>
      <c r="Z20" s="286">
        <f>SUMIFS(Hulptabel!$AC$3:$AC$152,Hulptabel!$D$3:$D$152,$A20,Hulptabel!$I$3:$I$152,Z$3)</f>
        <v>14310</v>
      </c>
      <c r="AA20" s="286">
        <f>SUMIFS(Hulptabel!$AC$3:$AC$152,Hulptabel!$D$3:$D$152,$A20,Hulptabel!$I$3:$I$152,AA$3)</f>
        <v>0</v>
      </c>
      <c r="AB20" s="286">
        <f>SUMIFS(Hulptabel!$AC$3:$AC$152,Hulptabel!$D$3:$D$152,$A20,Hulptabel!$I$3:$I$152,AB$3)</f>
        <v>0</v>
      </c>
      <c r="AC20" s="286">
        <f>SUMIFS(Hulptabel!$AC$3:$AC$152,Hulptabel!$D$3:$D$152,$A20,Hulptabel!$I$3:$I$152,AC$3)</f>
        <v>0</v>
      </c>
      <c r="AD20" s="286">
        <f>SUMIFS(Hulptabel!$AC$3:$AC$152,Hulptabel!$D$3:$D$152,$A20,Hulptabel!$I$3:$I$152,AD$3)</f>
        <v>14310</v>
      </c>
      <c r="AE20" s="286">
        <f>SUMIFS(Hulptabel!$AC$3:$AC$152,Hulptabel!$D$3:$D$152,$A20,Hulptabel!$I$3:$I$152,AE$3)</f>
        <v>0</v>
      </c>
      <c r="AF20" s="286">
        <f>SUMIFS(Hulptabel!$AC$3:$AC$152,Hulptabel!$D$3:$D$152,$A20,Hulptabel!$I$3:$I$152,AF$3)</f>
        <v>0</v>
      </c>
      <c r="AG20" s="286">
        <f>SUMIFS(Hulptabel!$AC$3:$AC$152,Hulptabel!$D$3:$D$152,$A20,Hulptabel!$I$3:$I$152,AG$3)</f>
        <v>0</v>
      </c>
      <c r="AH20" s="286">
        <f>SUMIFS(Hulptabel!$AC$3:$AC$152,Hulptabel!$D$3:$D$152,$A20,Hulptabel!$I$3:$I$152,AH$3)</f>
        <v>0</v>
      </c>
      <c r="AI20" s="286">
        <f>SUMIFS(Hulptabel!$AC$3:$AC$152,Hulptabel!$D$3:$D$152,$A20,Hulptabel!$I$3:$I$152,AI$3)</f>
        <v>0</v>
      </c>
      <c r="AJ20" s="286">
        <f>SUMIFS(Hulptabel!$AC$3:$AC$152,Hulptabel!$D$3:$D$152,$A20,Hulptabel!$I$3:$I$152,AJ$3)</f>
        <v>0</v>
      </c>
      <c r="AK20" s="286">
        <f>SUMIFS(Hulptabel!$AC$3:$AC$152,Hulptabel!$D$3:$D$152,$A20,Hulptabel!$I$3:$I$152,AK$3)</f>
        <v>0</v>
      </c>
      <c r="AL20" s="286">
        <f>SUMIFS(Hulptabel!$AC$3:$AC$152,Hulptabel!$D$3:$D$152,$A20,Hulptabel!$I$3:$I$152,AL$3)</f>
        <v>0</v>
      </c>
      <c r="AM20" s="286">
        <f>SUMIFS(Hulptabel!$AC$3:$AC$152,Hulptabel!$D$3:$D$152,$A20,Hulptabel!$I$3:$I$152,AM$3)</f>
        <v>0</v>
      </c>
      <c r="AN20" s="286">
        <f>SUMIFS(Hulptabel!$AC$3:$AC$152,Hulptabel!$D$3:$D$152,$A20,Hulptabel!$I$3:$I$152,AN$3)</f>
        <v>0</v>
      </c>
      <c r="AO20" s="286">
        <f>SUMIFS(Hulptabel!$AC$3:$AC$152,Hulptabel!$D$3:$D$152,$A20,Hulptabel!$I$3:$I$152,AO$3)</f>
        <v>0</v>
      </c>
      <c r="AP20" s="286">
        <f>SUMIFS(Hulptabel!$AC$3:$AC$152,Hulptabel!$D$3:$D$152,$A20,Hulptabel!$I$3:$I$152,AP$3)</f>
        <v>0</v>
      </c>
      <c r="AQ20" s="287">
        <f>SUMIFS(Hulptabel!$AC$3:$AC$152,Hulptabel!$D$3:$D$152,$A20,Hulptabel!$I$3:$I$152,AQ$3)</f>
        <v>0</v>
      </c>
    </row>
    <row r="21" spans="1:44" x14ac:dyDescent="0.25">
      <c r="A21" s="285" t="s">
        <v>342</v>
      </c>
      <c r="B21" s="281">
        <f>SUMIFS(Hulptabel!$AC$3:$AC$152,Hulptabel!$D$3:$D$152,A21)</f>
        <v>0</v>
      </c>
      <c r="C21" s="281">
        <f t="shared" si="3"/>
        <v>0</v>
      </c>
      <c r="D21" s="286">
        <f>SUMIFS(Hulptabel!$AC$3:$AC$152,Hulptabel!$D$3:$D$152,$A21,Hulptabel!$I$3:$I$152,D$3)+SUMIFS(Hulptabel!$AC$3:$AC$152,Hulptabel!$D$3:$D$152,$A21,Hulptabel!$E$3:$E$152,2012)</f>
        <v>0</v>
      </c>
      <c r="E21" s="286">
        <f>SUMIFS(Hulptabel!$AC$3:$AC$152,Hulptabel!$D$3:$D$152,$A21,Hulptabel!$I$3:$I$152,E$3)</f>
        <v>0</v>
      </c>
      <c r="F21" s="286">
        <f>SUMIFS(Hulptabel!$AC$3:$AC$152,Hulptabel!$D$3:$D$152,$A21,Hulptabel!$I$3:$I$152,F$3)</f>
        <v>0</v>
      </c>
      <c r="G21" s="286">
        <f>SUMIFS(Hulptabel!$AC$3:$AC$152,Hulptabel!$D$3:$D$152,$A21,Hulptabel!$I$3:$I$152,G$3)</f>
        <v>0</v>
      </c>
      <c r="H21" s="286">
        <f>SUMIFS(Hulptabel!$AC$3:$AC$152,Hulptabel!$D$3:$D$152,$A21,Hulptabel!$I$3:$I$152,H$3)</f>
        <v>0</v>
      </c>
      <c r="I21" s="286">
        <f>SUMIFS(Hulptabel!$AC$3:$AC$152,Hulptabel!$D$3:$D$152,$A21,Hulptabel!$I$3:$I$152,I$3)</f>
        <v>0</v>
      </c>
      <c r="J21" s="286">
        <f>SUMIFS(Hulptabel!$AC$3:$AC$152,Hulptabel!$D$3:$D$152,$A21,Hulptabel!$I$3:$I$152,J$3)</f>
        <v>0</v>
      </c>
      <c r="K21" s="286">
        <f>SUMIFS(Hulptabel!$AC$3:$AC$152,Hulptabel!$D$3:$D$152,$A21,Hulptabel!$I$3:$I$152,K$3)</f>
        <v>0</v>
      </c>
      <c r="L21" s="286">
        <f>SUMIFS(Hulptabel!$AC$3:$AC$152,Hulptabel!$D$3:$D$152,$A21,Hulptabel!$I$3:$I$152,L$3)</f>
        <v>0</v>
      </c>
      <c r="M21" s="286">
        <f>SUMIFS(Hulptabel!$AC$3:$AC$152,Hulptabel!$D$3:$D$152,$A21,Hulptabel!$I$3:$I$152,M$3)</f>
        <v>0</v>
      </c>
      <c r="N21" s="286">
        <f>SUMIFS(Hulptabel!$AC$3:$AC$152,Hulptabel!$D$3:$D$152,$A21,Hulptabel!$I$3:$I$152,N$3)</f>
        <v>0</v>
      </c>
      <c r="O21" s="286">
        <f>SUMIFS(Hulptabel!$AC$3:$AC$152,Hulptabel!$D$3:$D$152,$A21,Hulptabel!$I$3:$I$152,O$3)</f>
        <v>0</v>
      </c>
      <c r="P21" s="286">
        <f>SUMIFS(Hulptabel!$AC$3:$AC$152,Hulptabel!$D$3:$D$152,$A21,Hulptabel!$I$3:$I$152,P$3)</f>
        <v>0</v>
      </c>
      <c r="Q21" s="286">
        <f>SUMIFS(Hulptabel!$AC$3:$AC$152,Hulptabel!$D$3:$D$152,$A21,Hulptabel!$I$3:$I$152,Q$3)</f>
        <v>0</v>
      </c>
      <c r="R21" s="286">
        <f>SUMIFS(Hulptabel!$AC$3:$AC$152,Hulptabel!$D$3:$D$152,$A21,Hulptabel!$I$3:$I$152,R$3)</f>
        <v>0</v>
      </c>
      <c r="S21" s="286">
        <f>SUMIFS(Hulptabel!$AC$3:$AC$152,Hulptabel!$D$3:$D$152,$A21,Hulptabel!$I$3:$I$152,S$3)</f>
        <v>0</v>
      </c>
      <c r="T21" s="286">
        <f>SUMIFS(Hulptabel!$AC$3:$AC$152,Hulptabel!$D$3:$D$152,$A21,Hulptabel!$I$3:$I$152,T$3)</f>
        <v>0</v>
      </c>
      <c r="U21" s="286">
        <f>SUMIFS(Hulptabel!$AC$3:$AC$152,Hulptabel!$D$3:$D$152,$A21,Hulptabel!$I$3:$I$152,U$3)</f>
        <v>0</v>
      </c>
      <c r="V21" s="286">
        <f>SUMIFS(Hulptabel!$AC$3:$AC$152,Hulptabel!$D$3:$D$152,$A21,Hulptabel!$I$3:$I$152,V$3)</f>
        <v>0</v>
      </c>
      <c r="W21" s="286">
        <f>SUMIFS(Hulptabel!$AC$3:$AC$152,Hulptabel!$D$3:$D$152,$A21,Hulptabel!$I$3:$I$152,W$3)</f>
        <v>0</v>
      </c>
      <c r="X21" s="286">
        <f>SUMIFS(Hulptabel!$AC$3:$AC$152,Hulptabel!$D$3:$D$152,$A21,Hulptabel!$I$3:$I$152,X$3)</f>
        <v>0</v>
      </c>
      <c r="Y21" s="286">
        <f>SUMIFS(Hulptabel!$AC$3:$AC$152,Hulptabel!$D$3:$D$152,$A21,Hulptabel!$I$3:$I$152,Y$3)</f>
        <v>0</v>
      </c>
      <c r="Z21" s="286">
        <f>SUMIFS(Hulptabel!$AC$3:$AC$152,Hulptabel!$D$3:$D$152,$A21,Hulptabel!$I$3:$I$152,Z$3)</f>
        <v>0</v>
      </c>
      <c r="AA21" s="286">
        <f>SUMIFS(Hulptabel!$AC$3:$AC$152,Hulptabel!$D$3:$D$152,$A21,Hulptabel!$I$3:$I$152,AA$3)</f>
        <v>0</v>
      </c>
      <c r="AB21" s="286">
        <f>SUMIFS(Hulptabel!$AC$3:$AC$152,Hulptabel!$D$3:$D$152,$A21,Hulptabel!$I$3:$I$152,AB$3)</f>
        <v>0</v>
      </c>
      <c r="AC21" s="286">
        <f>SUMIFS(Hulptabel!$AC$3:$AC$152,Hulptabel!$D$3:$D$152,$A21,Hulptabel!$I$3:$I$152,AC$3)</f>
        <v>0</v>
      </c>
      <c r="AD21" s="286">
        <f>SUMIFS(Hulptabel!$AC$3:$AC$152,Hulptabel!$D$3:$D$152,$A21,Hulptabel!$I$3:$I$152,AD$3)</f>
        <v>0</v>
      </c>
      <c r="AE21" s="286">
        <f>SUMIFS(Hulptabel!$AC$3:$AC$152,Hulptabel!$D$3:$D$152,$A21,Hulptabel!$I$3:$I$152,AE$3)</f>
        <v>0</v>
      </c>
      <c r="AF21" s="286">
        <f>SUMIFS(Hulptabel!$AC$3:$AC$152,Hulptabel!$D$3:$D$152,$A21,Hulptabel!$I$3:$I$152,AF$3)</f>
        <v>0</v>
      </c>
      <c r="AG21" s="286">
        <f>SUMIFS(Hulptabel!$AC$3:$AC$152,Hulptabel!$D$3:$D$152,$A21,Hulptabel!$I$3:$I$152,AG$3)</f>
        <v>0</v>
      </c>
      <c r="AH21" s="286">
        <f>SUMIFS(Hulptabel!$AC$3:$AC$152,Hulptabel!$D$3:$D$152,$A21,Hulptabel!$I$3:$I$152,AH$3)</f>
        <v>0</v>
      </c>
      <c r="AI21" s="286">
        <f>SUMIFS(Hulptabel!$AC$3:$AC$152,Hulptabel!$D$3:$D$152,$A21,Hulptabel!$I$3:$I$152,AI$3)</f>
        <v>0</v>
      </c>
      <c r="AJ21" s="286">
        <f>SUMIFS(Hulptabel!$AC$3:$AC$152,Hulptabel!$D$3:$D$152,$A21,Hulptabel!$I$3:$I$152,AJ$3)</f>
        <v>0</v>
      </c>
      <c r="AK21" s="286">
        <f>SUMIFS(Hulptabel!$AC$3:$AC$152,Hulptabel!$D$3:$D$152,$A21,Hulptabel!$I$3:$I$152,AK$3)</f>
        <v>0</v>
      </c>
      <c r="AL21" s="286">
        <f>SUMIFS(Hulptabel!$AC$3:$AC$152,Hulptabel!$D$3:$D$152,$A21,Hulptabel!$I$3:$I$152,AL$3)</f>
        <v>0</v>
      </c>
      <c r="AM21" s="286">
        <f>SUMIFS(Hulptabel!$AC$3:$AC$152,Hulptabel!$D$3:$D$152,$A21,Hulptabel!$I$3:$I$152,AM$3)</f>
        <v>0</v>
      </c>
      <c r="AN21" s="286">
        <f>SUMIFS(Hulptabel!$AC$3:$AC$152,Hulptabel!$D$3:$D$152,$A21,Hulptabel!$I$3:$I$152,AN$3)</f>
        <v>0</v>
      </c>
      <c r="AO21" s="286">
        <f>SUMIFS(Hulptabel!$AC$3:$AC$152,Hulptabel!$D$3:$D$152,$A21,Hulptabel!$I$3:$I$152,AO$3)</f>
        <v>0</v>
      </c>
      <c r="AP21" s="286">
        <f>SUMIFS(Hulptabel!$AC$3:$AC$152,Hulptabel!$D$3:$D$152,$A21,Hulptabel!$I$3:$I$152,AP$3)</f>
        <v>0</v>
      </c>
      <c r="AQ21" s="287">
        <f>SUMIFS(Hulptabel!$AC$3:$AC$152,Hulptabel!$D$3:$D$152,$A21,Hulptabel!$I$3:$I$152,AQ$3)</f>
        <v>0</v>
      </c>
    </row>
    <row r="22" spans="1:44" x14ac:dyDescent="0.25">
      <c r="A22" s="288" t="s">
        <v>341</v>
      </c>
      <c r="B22" s="289">
        <f>SUMIFS(Hulptabel!$AC$3:$AC$152,Hulptabel!$D$3:$D$152,A22)</f>
        <v>0</v>
      </c>
      <c r="C22" s="289">
        <f t="shared" si="3"/>
        <v>0</v>
      </c>
      <c r="D22" s="290">
        <f>SUMIFS(Hulptabel!$AC$3:$AC$152,Hulptabel!$D$3:$D$152,$A22,Hulptabel!$I$3:$I$152,D$3)+SUMIFS(Hulptabel!$AC$3:$AC$152,Hulptabel!$D$3:$D$152,$A22,Hulptabel!$E$3:$E$152,2012)</f>
        <v>0</v>
      </c>
      <c r="E22" s="290">
        <f>SUMIFS(Hulptabel!$AC$3:$AC$152,Hulptabel!$D$3:$D$152,$A22,Hulptabel!$I$3:$I$152,E$3)</f>
        <v>0</v>
      </c>
      <c r="F22" s="290">
        <f>SUMIFS(Hulptabel!$AC$3:$AC$152,Hulptabel!$D$3:$D$152,$A22,Hulptabel!$I$3:$I$152,F$3)</f>
        <v>0</v>
      </c>
      <c r="G22" s="290">
        <f>SUMIFS(Hulptabel!$AC$3:$AC$152,Hulptabel!$D$3:$D$152,$A22,Hulptabel!$I$3:$I$152,G$3)</f>
        <v>0</v>
      </c>
      <c r="H22" s="290">
        <f>SUMIFS(Hulptabel!$AC$3:$AC$152,Hulptabel!$D$3:$D$152,$A22,Hulptabel!$I$3:$I$152,H$3)</f>
        <v>0</v>
      </c>
      <c r="I22" s="290">
        <f>SUMIFS(Hulptabel!$AC$3:$AC$152,Hulptabel!$D$3:$D$152,$A22,Hulptabel!$I$3:$I$152,I$3)</f>
        <v>0</v>
      </c>
      <c r="J22" s="290">
        <f>SUMIFS(Hulptabel!$AC$3:$AC$152,Hulptabel!$D$3:$D$152,$A22,Hulptabel!$I$3:$I$152,J$3)</f>
        <v>0</v>
      </c>
      <c r="K22" s="290">
        <f>SUMIFS(Hulptabel!$AC$3:$AC$152,Hulptabel!$D$3:$D$152,$A22,Hulptabel!$I$3:$I$152,K$3)</f>
        <v>0</v>
      </c>
      <c r="L22" s="290">
        <f>SUMIFS(Hulptabel!$AC$3:$AC$152,Hulptabel!$D$3:$D$152,$A22,Hulptabel!$I$3:$I$152,L$3)</f>
        <v>0</v>
      </c>
      <c r="M22" s="290">
        <f>SUMIFS(Hulptabel!$AC$3:$AC$152,Hulptabel!$D$3:$D$152,$A22,Hulptabel!$I$3:$I$152,M$3)</f>
        <v>0</v>
      </c>
      <c r="N22" s="290">
        <f>SUMIFS(Hulptabel!$AC$3:$AC$152,Hulptabel!$D$3:$D$152,$A22,Hulptabel!$I$3:$I$152,N$3)</f>
        <v>0</v>
      </c>
      <c r="O22" s="290">
        <f>SUMIFS(Hulptabel!$AC$3:$AC$152,Hulptabel!$D$3:$D$152,$A22,Hulptabel!$I$3:$I$152,O$3)</f>
        <v>0</v>
      </c>
      <c r="P22" s="290">
        <f>SUMIFS(Hulptabel!$AC$3:$AC$152,Hulptabel!$D$3:$D$152,$A22,Hulptabel!$I$3:$I$152,P$3)</f>
        <v>0</v>
      </c>
      <c r="Q22" s="290">
        <f>SUMIFS(Hulptabel!$AC$3:$AC$152,Hulptabel!$D$3:$D$152,$A22,Hulptabel!$I$3:$I$152,Q$3)</f>
        <v>0</v>
      </c>
      <c r="R22" s="290">
        <f>SUMIFS(Hulptabel!$AC$3:$AC$152,Hulptabel!$D$3:$D$152,$A22,Hulptabel!$I$3:$I$152,R$3)</f>
        <v>0</v>
      </c>
      <c r="S22" s="290">
        <f>SUMIFS(Hulptabel!$AC$3:$AC$152,Hulptabel!$D$3:$D$152,$A22,Hulptabel!$I$3:$I$152,S$3)</f>
        <v>0</v>
      </c>
      <c r="T22" s="290">
        <f>SUMIFS(Hulptabel!$AC$3:$AC$152,Hulptabel!$D$3:$D$152,$A22,Hulptabel!$I$3:$I$152,T$3)</f>
        <v>0</v>
      </c>
      <c r="U22" s="290">
        <f>SUMIFS(Hulptabel!$AC$3:$AC$152,Hulptabel!$D$3:$D$152,$A22,Hulptabel!$I$3:$I$152,U$3)</f>
        <v>0</v>
      </c>
      <c r="V22" s="290">
        <f>SUMIFS(Hulptabel!$AC$3:$AC$152,Hulptabel!$D$3:$D$152,$A22,Hulptabel!$I$3:$I$152,V$3)</f>
        <v>0</v>
      </c>
      <c r="W22" s="290">
        <f>SUMIFS(Hulptabel!$AC$3:$AC$152,Hulptabel!$D$3:$D$152,$A22,Hulptabel!$I$3:$I$152,W$3)</f>
        <v>0</v>
      </c>
      <c r="X22" s="290">
        <f>SUMIFS(Hulptabel!$AC$3:$AC$152,Hulptabel!$D$3:$D$152,$A22,Hulptabel!$I$3:$I$152,X$3)</f>
        <v>0</v>
      </c>
      <c r="Y22" s="290">
        <f>SUMIFS(Hulptabel!$AC$3:$AC$152,Hulptabel!$D$3:$D$152,$A22,Hulptabel!$I$3:$I$152,Y$3)</f>
        <v>0</v>
      </c>
      <c r="Z22" s="290">
        <f>SUMIFS(Hulptabel!$AC$3:$AC$152,Hulptabel!$D$3:$D$152,$A22,Hulptabel!$I$3:$I$152,Z$3)</f>
        <v>0</v>
      </c>
      <c r="AA22" s="290">
        <f>SUMIFS(Hulptabel!$AC$3:$AC$152,Hulptabel!$D$3:$D$152,$A22,Hulptabel!$I$3:$I$152,AA$3)</f>
        <v>0</v>
      </c>
      <c r="AB22" s="290">
        <f>SUMIFS(Hulptabel!$AC$3:$AC$152,Hulptabel!$D$3:$D$152,$A22,Hulptabel!$I$3:$I$152,AB$3)</f>
        <v>0</v>
      </c>
      <c r="AC22" s="290">
        <f>SUMIFS(Hulptabel!$AC$3:$AC$152,Hulptabel!$D$3:$D$152,$A22,Hulptabel!$I$3:$I$152,AC$3)</f>
        <v>0</v>
      </c>
      <c r="AD22" s="290">
        <f>SUMIFS(Hulptabel!$AC$3:$AC$152,Hulptabel!$D$3:$D$152,$A22,Hulptabel!$I$3:$I$152,AD$3)</f>
        <v>0</v>
      </c>
      <c r="AE22" s="290">
        <f>SUMIFS(Hulptabel!$AC$3:$AC$152,Hulptabel!$D$3:$D$152,$A22,Hulptabel!$I$3:$I$152,AE$3)</f>
        <v>0</v>
      </c>
      <c r="AF22" s="290">
        <f>SUMIFS(Hulptabel!$AC$3:$AC$152,Hulptabel!$D$3:$D$152,$A22,Hulptabel!$I$3:$I$152,AF$3)</f>
        <v>0</v>
      </c>
      <c r="AG22" s="290">
        <f>SUMIFS(Hulptabel!$AC$3:$AC$152,Hulptabel!$D$3:$D$152,$A22,Hulptabel!$I$3:$I$152,AG$3)</f>
        <v>0</v>
      </c>
      <c r="AH22" s="290">
        <f>SUMIFS(Hulptabel!$AC$3:$AC$152,Hulptabel!$D$3:$D$152,$A22,Hulptabel!$I$3:$I$152,AH$3)</f>
        <v>0</v>
      </c>
      <c r="AI22" s="290">
        <f>SUMIFS(Hulptabel!$AC$3:$AC$152,Hulptabel!$D$3:$D$152,$A22,Hulptabel!$I$3:$I$152,AI$3)</f>
        <v>0</v>
      </c>
      <c r="AJ22" s="290">
        <f>SUMIFS(Hulptabel!$AC$3:$AC$152,Hulptabel!$D$3:$D$152,$A22,Hulptabel!$I$3:$I$152,AJ$3)</f>
        <v>0</v>
      </c>
      <c r="AK22" s="290">
        <f>SUMIFS(Hulptabel!$AC$3:$AC$152,Hulptabel!$D$3:$D$152,$A22,Hulptabel!$I$3:$I$152,AK$3)</f>
        <v>0</v>
      </c>
      <c r="AL22" s="290">
        <f>SUMIFS(Hulptabel!$AC$3:$AC$152,Hulptabel!$D$3:$D$152,$A22,Hulptabel!$I$3:$I$152,AL$3)</f>
        <v>0</v>
      </c>
      <c r="AM22" s="290">
        <f>SUMIFS(Hulptabel!$AC$3:$AC$152,Hulptabel!$D$3:$D$152,$A22,Hulptabel!$I$3:$I$152,AM$3)</f>
        <v>0</v>
      </c>
      <c r="AN22" s="290">
        <f>SUMIFS(Hulptabel!$AC$3:$AC$152,Hulptabel!$D$3:$D$152,$A22,Hulptabel!$I$3:$I$152,AN$3)</f>
        <v>0</v>
      </c>
      <c r="AO22" s="290">
        <f>SUMIFS(Hulptabel!$AC$3:$AC$152,Hulptabel!$D$3:$D$152,$A22,Hulptabel!$I$3:$I$152,AO$3)</f>
        <v>0</v>
      </c>
      <c r="AP22" s="290">
        <f>SUMIFS(Hulptabel!$AC$3:$AC$152,Hulptabel!$D$3:$D$152,$A22,Hulptabel!$I$3:$I$152,AP$3)</f>
        <v>0</v>
      </c>
      <c r="AQ22" s="291">
        <f>SUMIFS(Hulptabel!$AC$3:$AC$152,Hulptabel!$D$3:$D$152,$A22,Hulptabel!$I$3:$I$152,AQ$3)</f>
        <v>0</v>
      </c>
    </row>
    <row r="23" spans="1:44" x14ac:dyDescent="0.25">
      <c r="A23" s="339" t="s">
        <v>366</v>
      </c>
      <c r="B23" s="292">
        <f>SUM(B4:B22)</f>
        <v>789285</v>
      </c>
      <c r="C23" s="292">
        <f>SUM(C1:C22)</f>
        <v>25445</v>
      </c>
      <c r="D23" s="293">
        <f t="shared" ref="D23:AQ23" si="4">SUM(D4:D22)</f>
        <v>22480</v>
      </c>
      <c r="E23" s="293">
        <f t="shared" si="4"/>
        <v>0</v>
      </c>
      <c r="F23" s="293">
        <f t="shared" si="4"/>
        <v>8945</v>
      </c>
      <c r="G23" s="293">
        <f t="shared" si="4"/>
        <v>22795</v>
      </c>
      <c r="H23" s="293">
        <f t="shared" si="4"/>
        <v>0</v>
      </c>
      <c r="I23" s="293">
        <f t="shared" si="4"/>
        <v>0</v>
      </c>
      <c r="J23" s="293">
        <f t="shared" si="4"/>
        <v>14090</v>
      </c>
      <c r="K23" s="293">
        <f t="shared" si="4"/>
        <v>10155</v>
      </c>
      <c r="L23" s="293">
        <f t="shared" si="4"/>
        <v>0</v>
      </c>
      <c r="M23" s="293">
        <f t="shared" si="4"/>
        <v>8945</v>
      </c>
      <c r="N23" s="293">
        <f t="shared" si="4"/>
        <v>0</v>
      </c>
      <c r="O23" s="293">
        <f t="shared" si="4"/>
        <v>15965</v>
      </c>
      <c r="P23" s="293">
        <f t="shared" si="4"/>
        <v>35120</v>
      </c>
      <c r="Q23" s="293">
        <f t="shared" si="4"/>
        <v>31420</v>
      </c>
      <c r="R23" s="293">
        <f t="shared" si="4"/>
        <v>40540</v>
      </c>
      <c r="S23" s="293">
        <f t="shared" si="4"/>
        <v>12155</v>
      </c>
      <c r="T23" s="293">
        <f t="shared" si="4"/>
        <v>73765</v>
      </c>
      <c r="U23" s="293">
        <f t="shared" si="4"/>
        <v>20560</v>
      </c>
      <c r="V23" s="293">
        <f t="shared" si="4"/>
        <v>22480</v>
      </c>
      <c r="W23" s="293">
        <f t="shared" si="4"/>
        <v>32195</v>
      </c>
      <c r="X23" s="293">
        <f t="shared" si="4"/>
        <v>53565</v>
      </c>
      <c r="Y23" s="293">
        <f t="shared" si="4"/>
        <v>0</v>
      </c>
      <c r="Z23" s="293">
        <f t="shared" si="4"/>
        <v>64570</v>
      </c>
      <c r="AA23" s="293">
        <f t="shared" si="4"/>
        <v>25880</v>
      </c>
      <c r="AB23" s="293">
        <f t="shared" si="4"/>
        <v>0</v>
      </c>
      <c r="AC23" s="293">
        <f t="shared" si="4"/>
        <v>36570</v>
      </c>
      <c r="AD23" s="293">
        <f t="shared" si="4"/>
        <v>14310</v>
      </c>
      <c r="AE23" s="293">
        <f t="shared" si="4"/>
        <v>48130</v>
      </c>
      <c r="AF23" s="293">
        <f t="shared" si="4"/>
        <v>19760</v>
      </c>
      <c r="AG23" s="293">
        <f t="shared" si="4"/>
        <v>95225</v>
      </c>
      <c r="AH23" s="293">
        <f t="shared" si="4"/>
        <v>34220</v>
      </c>
      <c r="AI23" s="293">
        <f t="shared" si="4"/>
        <v>0</v>
      </c>
      <c r="AJ23" s="293">
        <f t="shared" si="4"/>
        <v>0</v>
      </c>
      <c r="AK23" s="293">
        <f t="shared" si="4"/>
        <v>0</v>
      </c>
      <c r="AL23" s="293">
        <f t="shared" si="4"/>
        <v>0</v>
      </c>
      <c r="AM23" s="293">
        <f t="shared" si="4"/>
        <v>0</v>
      </c>
      <c r="AN23" s="293">
        <f t="shared" si="4"/>
        <v>0</v>
      </c>
      <c r="AO23" s="293">
        <f t="shared" si="4"/>
        <v>0</v>
      </c>
      <c r="AP23" s="293">
        <f t="shared" si="4"/>
        <v>0</v>
      </c>
      <c r="AQ23" s="340">
        <f t="shared" si="4"/>
        <v>0</v>
      </c>
    </row>
    <row r="24" spans="1:44" x14ac:dyDescent="0.25">
      <c r="A24" s="341"/>
      <c r="B24" s="342"/>
      <c r="C24" s="343" t="s">
        <v>406</v>
      </c>
      <c r="D24" s="344">
        <f t="shared" ref="D24:AQ24" si="5">IF(D$3&lt;&gt;0,Aanschafbudget,0)</f>
        <v>25000</v>
      </c>
      <c r="E24" s="344">
        <f t="shared" si="5"/>
        <v>25000</v>
      </c>
      <c r="F24" s="344">
        <f t="shared" si="5"/>
        <v>25000</v>
      </c>
      <c r="G24" s="344">
        <f t="shared" si="5"/>
        <v>25000</v>
      </c>
      <c r="H24" s="344">
        <f t="shared" si="5"/>
        <v>25000</v>
      </c>
      <c r="I24" s="344">
        <f t="shared" si="5"/>
        <v>25000</v>
      </c>
      <c r="J24" s="344">
        <f t="shared" si="5"/>
        <v>25000</v>
      </c>
      <c r="K24" s="344">
        <f t="shared" si="5"/>
        <v>25000</v>
      </c>
      <c r="L24" s="344">
        <f t="shared" si="5"/>
        <v>25000</v>
      </c>
      <c r="M24" s="344">
        <f t="shared" si="5"/>
        <v>25000</v>
      </c>
      <c r="N24" s="344">
        <f t="shared" si="5"/>
        <v>25000</v>
      </c>
      <c r="O24" s="344">
        <f t="shared" si="5"/>
        <v>25000</v>
      </c>
      <c r="P24" s="344">
        <f t="shared" si="5"/>
        <v>25000</v>
      </c>
      <c r="Q24" s="344">
        <f t="shared" si="5"/>
        <v>25000</v>
      </c>
      <c r="R24" s="344">
        <f t="shared" si="5"/>
        <v>25000</v>
      </c>
      <c r="S24" s="344">
        <f t="shared" si="5"/>
        <v>25000</v>
      </c>
      <c r="T24" s="344">
        <f t="shared" si="5"/>
        <v>25000</v>
      </c>
      <c r="U24" s="344">
        <f t="shared" si="5"/>
        <v>25000</v>
      </c>
      <c r="V24" s="344">
        <f t="shared" si="5"/>
        <v>25000</v>
      </c>
      <c r="W24" s="344">
        <f t="shared" si="5"/>
        <v>25000</v>
      </c>
      <c r="X24" s="344">
        <f t="shared" si="5"/>
        <v>25000</v>
      </c>
      <c r="Y24" s="344">
        <f t="shared" si="5"/>
        <v>25000</v>
      </c>
      <c r="Z24" s="344">
        <f t="shared" si="5"/>
        <v>25000</v>
      </c>
      <c r="AA24" s="344">
        <f t="shared" si="5"/>
        <v>25000</v>
      </c>
      <c r="AB24" s="344">
        <f t="shared" si="5"/>
        <v>25000</v>
      </c>
      <c r="AC24" s="344">
        <f t="shared" si="5"/>
        <v>25000</v>
      </c>
      <c r="AD24" s="344">
        <f t="shared" si="5"/>
        <v>25000</v>
      </c>
      <c r="AE24" s="344">
        <f t="shared" si="5"/>
        <v>25000</v>
      </c>
      <c r="AF24" s="344">
        <f t="shared" si="5"/>
        <v>25000</v>
      </c>
      <c r="AG24" s="344">
        <f t="shared" si="5"/>
        <v>25000</v>
      </c>
      <c r="AH24" s="344">
        <f t="shared" si="5"/>
        <v>25000</v>
      </c>
      <c r="AI24" s="344">
        <f t="shared" si="5"/>
        <v>25000</v>
      </c>
      <c r="AJ24" s="344">
        <f t="shared" si="5"/>
        <v>0</v>
      </c>
      <c r="AK24" s="344">
        <f t="shared" si="5"/>
        <v>0</v>
      </c>
      <c r="AL24" s="344">
        <f t="shared" si="5"/>
        <v>0</v>
      </c>
      <c r="AM24" s="344">
        <f t="shared" si="5"/>
        <v>0</v>
      </c>
      <c r="AN24" s="344">
        <f t="shared" si="5"/>
        <v>0</v>
      </c>
      <c r="AO24" s="344">
        <f t="shared" si="5"/>
        <v>0</v>
      </c>
      <c r="AP24" s="344">
        <f t="shared" si="5"/>
        <v>0</v>
      </c>
      <c r="AQ24" s="294">
        <f t="shared" si="5"/>
        <v>0</v>
      </c>
      <c r="AR24" s="32"/>
    </row>
    <row r="25" spans="1:44" s="64" customFormat="1" x14ac:dyDescent="0.25">
      <c r="A25" s="345"/>
      <c r="B25"/>
      <c r="C25" s="346" t="s">
        <v>367</v>
      </c>
      <c r="D25" s="295">
        <v>2</v>
      </c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7"/>
      <c r="AR25"/>
    </row>
    <row r="26" spans="1:44" s="302" customFormat="1" x14ac:dyDescent="0.25">
      <c r="A26" s="298"/>
      <c r="B26" s="299" t="s">
        <v>407</v>
      </c>
      <c r="C26" s="300">
        <f>SUM(D26:AQ26)</f>
        <v>36162</v>
      </c>
      <c r="D26" s="301">
        <f t="shared" ref="D26:AP26" si="6">IF(D$3&lt;&gt;0,Aanschafbudget-D23+D25,0)</f>
        <v>2522</v>
      </c>
      <c r="E26" s="301">
        <f>IF(E$3&lt;&gt;0,Aanschafbudget-E23+E25,0)</f>
        <v>25000</v>
      </c>
      <c r="F26" s="301">
        <f t="shared" si="6"/>
        <v>16055</v>
      </c>
      <c r="G26" s="301">
        <f t="shared" si="6"/>
        <v>2205</v>
      </c>
      <c r="H26" s="301">
        <f t="shared" si="6"/>
        <v>25000</v>
      </c>
      <c r="I26" s="301">
        <f t="shared" si="6"/>
        <v>25000</v>
      </c>
      <c r="J26" s="301">
        <f t="shared" si="6"/>
        <v>10910</v>
      </c>
      <c r="K26" s="301">
        <f t="shared" si="6"/>
        <v>14845</v>
      </c>
      <c r="L26" s="301">
        <f t="shared" si="6"/>
        <v>25000</v>
      </c>
      <c r="M26" s="301">
        <f t="shared" si="6"/>
        <v>16055</v>
      </c>
      <c r="N26" s="301">
        <f t="shared" si="6"/>
        <v>25000</v>
      </c>
      <c r="O26" s="301">
        <f t="shared" si="6"/>
        <v>9035</v>
      </c>
      <c r="P26" s="301">
        <f t="shared" si="6"/>
        <v>-10120</v>
      </c>
      <c r="Q26" s="301">
        <f t="shared" si="6"/>
        <v>-6420</v>
      </c>
      <c r="R26" s="301">
        <f t="shared" si="6"/>
        <v>-15540</v>
      </c>
      <c r="S26" s="301">
        <f t="shared" si="6"/>
        <v>12845</v>
      </c>
      <c r="T26" s="301">
        <f t="shared" si="6"/>
        <v>-48765</v>
      </c>
      <c r="U26" s="301">
        <f t="shared" si="6"/>
        <v>4440</v>
      </c>
      <c r="V26" s="301">
        <f t="shared" si="6"/>
        <v>2520</v>
      </c>
      <c r="W26" s="301">
        <f t="shared" si="6"/>
        <v>-7195</v>
      </c>
      <c r="X26" s="301">
        <f t="shared" si="6"/>
        <v>-28565</v>
      </c>
      <c r="Y26" s="301">
        <f t="shared" si="6"/>
        <v>25000</v>
      </c>
      <c r="Z26" s="301">
        <f t="shared" si="6"/>
        <v>-39570</v>
      </c>
      <c r="AA26" s="301">
        <f t="shared" si="6"/>
        <v>-880</v>
      </c>
      <c r="AB26" s="301">
        <f t="shared" si="6"/>
        <v>25000</v>
      </c>
      <c r="AC26" s="301">
        <f t="shared" si="6"/>
        <v>-11570</v>
      </c>
      <c r="AD26" s="301">
        <f t="shared" si="6"/>
        <v>10690</v>
      </c>
      <c r="AE26" s="301">
        <f t="shared" si="6"/>
        <v>-23130</v>
      </c>
      <c r="AF26" s="301">
        <f t="shared" si="6"/>
        <v>5240</v>
      </c>
      <c r="AG26" s="301">
        <f t="shared" si="6"/>
        <v>-70225</v>
      </c>
      <c r="AH26" s="301">
        <f t="shared" si="6"/>
        <v>-9220</v>
      </c>
      <c r="AI26" s="301">
        <f t="shared" si="6"/>
        <v>25000</v>
      </c>
      <c r="AJ26" s="301">
        <f t="shared" si="6"/>
        <v>0</v>
      </c>
      <c r="AK26" s="301">
        <f t="shared" si="6"/>
        <v>0</v>
      </c>
      <c r="AL26" s="301">
        <f t="shared" si="6"/>
        <v>0</v>
      </c>
      <c r="AM26" s="301">
        <f t="shared" si="6"/>
        <v>0</v>
      </c>
      <c r="AN26" s="301">
        <f t="shared" si="6"/>
        <v>0</v>
      </c>
      <c r="AO26" s="301">
        <f t="shared" si="6"/>
        <v>0</v>
      </c>
      <c r="AP26" s="301">
        <f t="shared" si="6"/>
        <v>0</v>
      </c>
      <c r="AQ26" s="294">
        <f>SUM(AQ6:AQ25)</f>
        <v>0</v>
      </c>
      <c r="AR26"/>
    </row>
    <row r="27" spans="1:44" x14ac:dyDescent="0.25">
      <c r="A27" s="298"/>
      <c r="B27" s="299" t="s">
        <v>408</v>
      </c>
      <c r="C27" s="347">
        <v>1</v>
      </c>
      <c r="D27" s="348">
        <f>IF(D$3&lt;&gt;0,C27+D26-C23,0)</f>
        <v>-22922</v>
      </c>
      <c r="E27" s="348">
        <f>IF(E$3&lt;&gt;0,D27+E26,0)</f>
        <v>2078</v>
      </c>
      <c r="F27" s="348">
        <f t="shared" ref="F27:AQ27" si="7">IF(F$3&lt;&gt;0,E27+F26,0)</f>
        <v>18133</v>
      </c>
      <c r="G27" s="348">
        <f t="shared" si="7"/>
        <v>20338</v>
      </c>
      <c r="H27" s="348">
        <f t="shared" si="7"/>
        <v>45338</v>
      </c>
      <c r="I27" s="348">
        <f t="shared" si="7"/>
        <v>70338</v>
      </c>
      <c r="J27" s="348">
        <f t="shared" si="7"/>
        <v>81248</v>
      </c>
      <c r="K27" s="348">
        <f t="shared" si="7"/>
        <v>96093</v>
      </c>
      <c r="L27" s="348">
        <f t="shared" si="7"/>
        <v>121093</v>
      </c>
      <c r="M27" s="348">
        <f t="shared" si="7"/>
        <v>137148</v>
      </c>
      <c r="N27" s="348">
        <f t="shared" si="7"/>
        <v>162148</v>
      </c>
      <c r="O27" s="348">
        <f t="shared" si="7"/>
        <v>171183</v>
      </c>
      <c r="P27" s="348">
        <f t="shared" si="7"/>
        <v>161063</v>
      </c>
      <c r="Q27" s="348">
        <f t="shared" si="7"/>
        <v>154643</v>
      </c>
      <c r="R27" s="348">
        <f t="shared" si="7"/>
        <v>139103</v>
      </c>
      <c r="S27" s="348">
        <f t="shared" si="7"/>
        <v>151948</v>
      </c>
      <c r="T27" s="348">
        <f t="shared" si="7"/>
        <v>103183</v>
      </c>
      <c r="U27" s="348">
        <f t="shared" si="7"/>
        <v>107623</v>
      </c>
      <c r="V27" s="348">
        <f t="shared" si="7"/>
        <v>110143</v>
      </c>
      <c r="W27" s="348">
        <f t="shared" si="7"/>
        <v>102948</v>
      </c>
      <c r="X27" s="348">
        <f t="shared" si="7"/>
        <v>74383</v>
      </c>
      <c r="Y27" s="348">
        <f t="shared" si="7"/>
        <v>99383</v>
      </c>
      <c r="Z27" s="348">
        <f t="shared" si="7"/>
        <v>59813</v>
      </c>
      <c r="AA27" s="348">
        <f t="shared" si="7"/>
        <v>58933</v>
      </c>
      <c r="AB27" s="348">
        <f t="shared" si="7"/>
        <v>83933</v>
      </c>
      <c r="AC27" s="348">
        <f t="shared" si="7"/>
        <v>72363</v>
      </c>
      <c r="AD27" s="348">
        <f t="shared" si="7"/>
        <v>83053</v>
      </c>
      <c r="AE27" s="348">
        <f t="shared" si="7"/>
        <v>59923</v>
      </c>
      <c r="AF27" s="348">
        <f t="shared" si="7"/>
        <v>65163</v>
      </c>
      <c r="AG27" s="348">
        <f t="shared" si="7"/>
        <v>-5062</v>
      </c>
      <c r="AH27" s="348">
        <f t="shared" si="7"/>
        <v>-14282</v>
      </c>
      <c r="AI27" s="348">
        <f t="shared" si="7"/>
        <v>10718</v>
      </c>
      <c r="AJ27" s="348">
        <f t="shared" si="7"/>
        <v>0</v>
      </c>
      <c r="AK27" s="348">
        <f t="shared" si="7"/>
        <v>0</v>
      </c>
      <c r="AL27" s="348">
        <f t="shared" si="7"/>
        <v>0</v>
      </c>
      <c r="AM27" s="348">
        <f t="shared" si="7"/>
        <v>0</v>
      </c>
      <c r="AN27" s="348">
        <f t="shared" si="7"/>
        <v>0</v>
      </c>
      <c r="AO27" s="348">
        <f t="shared" si="7"/>
        <v>0</v>
      </c>
      <c r="AP27" s="348">
        <f t="shared" si="7"/>
        <v>0</v>
      </c>
      <c r="AQ27" s="294">
        <f t="shared" si="7"/>
        <v>0</v>
      </c>
      <c r="AR27" s="230"/>
    </row>
    <row r="28" spans="1:44" x14ac:dyDescent="0.25">
      <c r="C28" s="303"/>
    </row>
    <row r="29" spans="1:44" x14ac:dyDescent="0.25">
      <c r="A29" s="304"/>
      <c r="B29" s="349">
        <f>levensduur</f>
        <v>31</v>
      </c>
      <c r="C29" s="32" t="s">
        <v>409</v>
      </c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6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</row>
    <row r="30" spans="1:44" x14ac:dyDescent="0.25">
      <c r="A30" s="304"/>
      <c r="B30" s="350">
        <f>Aanschafbudget</f>
        <v>25000</v>
      </c>
      <c r="C30" s="309" t="s">
        <v>368</v>
      </c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8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</row>
    <row r="31" spans="1:44" x14ac:dyDescent="0.25">
      <c r="B31" s="350">
        <f>Hulptabel!$AG$1</f>
        <v>-16176.612903225805</v>
      </c>
      <c r="C31" s="351" t="str">
        <f>"Een boot die eerder dan "&amp;levensduur&amp; " jaar vervangen wordt, kost geld. Een boot die later vervangen wordt levert geld op. Dit is het saldo."</f>
        <v>Een boot die eerder dan 31 jaar vervangen wordt, kost geld. Een boot die later vervangen wordt levert geld op. Dit is het saldo.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10"/>
    </row>
    <row r="32" spans="1:44" x14ac:dyDescent="0.25">
      <c r="B32" s="352">
        <f>IF(B30=0,0,B31/B30)</f>
        <v>-0.64706451612903215</v>
      </c>
      <c r="C32" s="353" t="s">
        <v>176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311"/>
    </row>
    <row r="33" spans="2:16" x14ac:dyDescent="0.25"/>
    <row r="34" spans="2:16" x14ac:dyDescent="0.25">
      <c r="B34" s="312" t="str">
        <f>"Op basis van een jaarbudget van "&amp;TEXT(Kentallen!$F$7,"##0.000")&amp;" euro en een vervangingstermijn van "&amp;levensduur&amp; " jaar is deze investeringsprognose t/m "&amp;$B$3&amp;" uitgerekend."</f>
        <v>Op basis van een jaarbudget van 25.000 euro en een vervangingstermijn van 31 jaar is deze investeringsprognose t/m 2043 uitgerekend.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</row>
    <row r="35" spans="2:16" x14ac:dyDescent="0.25">
      <c r="B35" s="315" t="s">
        <v>369</v>
      </c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7"/>
    </row>
    <row r="36" spans="2:16" x14ac:dyDescent="0.25">
      <c r="B36" s="318" t="s">
        <v>370</v>
      </c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20"/>
    </row>
    <row r="37" spans="2:16" x14ac:dyDescent="0.25"/>
    <row r="38" spans="2:16" x14ac:dyDescent="0.25"/>
  </sheetData>
  <pageMargins left="0.23622047244094491" right="0.23622047244094491" top="0.45" bottom="0.49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="90" zoomScaleNormal="90" workbookViewId="0">
      <selection activeCell="I13" sqref="I13"/>
    </sheetView>
  </sheetViews>
  <sheetFormatPr defaultRowHeight="15" x14ac:dyDescent="0.25"/>
  <cols>
    <col min="1" max="1" width="17.5703125" style="92" customWidth="1"/>
    <col min="2" max="2" width="7.85546875" style="92" bestFit="1" customWidth="1"/>
    <col min="3" max="3" width="7" style="92" bestFit="1" customWidth="1"/>
    <col min="4" max="4" width="7.85546875" style="92" bestFit="1" customWidth="1"/>
    <col min="5" max="31" width="9.42578125" style="92" customWidth="1"/>
    <col min="32" max="32" width="9.140625" style="92"/>
    <col min="33" max="33" width="9.85546875" style="92" bestFit="1" customWidth="1"/>
    <col min="34" max="16384" width="9.140625" style="92"/>
  </cols>
  <sheetData>
    <row r="1" spans="1:35" x14ac:dyDescent="0.25">
      <c r="A1" s="377" t="s">
        <v>421</v>
      </c>
      <c r="B1" s="378"/>
      <c r="C1" s="378"/>
      <c r="D1" s="378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379" t="s">
        <v>466</v>
      </c>
      <c r="Z1" s="227"/>
      <c r="AA1" s="227"/>
      <c r="AB1" s="379" t="s">
        <v>422</v>
      </c>
      <c r="AC1" s="380"/>
    </row>
    <row r="2" spans="1:35" x14ac:dyDescent="0.25">
      <c r="A2" s="651" t="s">
        <v>423</v>
      </c>
      <c r="B2" s="652"/>
      <c r="C2" s="652"/>
      <c r="D2" s="653"/>
      <c r="E2" s="381" t="s">
        <v>424</v>
      </c>
      <c r="F2" s="382" t="s">
        <v>213</v>
      </c>
      <c r="G2" s="382" t="s">
        <v>219</v>
      </c>
      <c r="H2" s="382" t="s">
        <v>242</v>
      </c>
      <c r="I2" s="383" t="s">
        <v>410</v>
      </c>
      <c r="J2" s="382" t="s">
        <v>319</v>
      </c>
      <c r="K2" s="382" t="s">
        <v>314</v>
      </c>
      <c r="L2" s="382" t="s">
        <v>304</v>
      </c>
      <c r="M2" s="382" t="s">
        <v>207</v>
      </c>
      <c r="N2" s="382" t="s">
        <v>271</v>
      </c>
      <c r="O2" s="383" t="s">
        <v>300</v>
      </c>
      <c r="P2" s="382" t="s">
        <v>310</v>
      </c>
      <c r="Q2" s="382" t="s">
        <v>291</v>
      </c>
      <c r="R2" s="382" t="s">
        <v>278</v>
      </c>
      <c r="S2" s="383" t="s">
        <v>327</v>
      </c>
      <c r="T2" s="382" t="s">
        <v>223</v>
      </c>
      <c r="U2" s="383" t="s">
        <v>280</v>
      </c>
      <c r="V2" s="382" t="s">
        <v>258</v>
      </c>
      <c r="W2" s="382" t="s">
        <v>342</v>
      </c>
      <c r="X2" s="384" t="s">
        <v>341</v>
      </c>
      <c r="Y2" s="385" t="s">
        <v>145</v>
      </c>
      <c r="Z2" s="385" t="s">
        <v>145</v>
      </c>
      <c r="AA2" s="385" t="s">
        <v>145</v>
      </c>
      <c r="AB2" s="386" t="s">
        <v>425</v>
      </c>
      <c r="AC2" s="386" t="s">
        <v>426</v>
      </c>
    </row>
    <row r="3" spans="1:35" x14ac:dyDescent="0.25">
      <c r="A3" s="387"/>
      <c r="B3" s="388"/>
      <c r="C3" s="388"/>
      <c r="D3" s="389" t="s">
        <v>427</v>
      </c>
      <c r="E3" s="511">
        <f>SUM(F3:AA3)</f>
        <v>66</v>
      </c>
      <c r="F3" s="390">
        <f>Vlootplan!D29</f>
        <v>25</v>
      </c>
      <c r="G3" s="390">
        <f>Vlootplan!E29</f>
        <v>9</v>
      </c>
      <c r="H3" s="390">
        <f>Vlootplan!F29</f>
        <v>6</v>
      </c>
      <c r="I3" s="391">
        <f>Vlootplan!G29</f>
        <v>0</v>
      </c>
      <c r="J3" s="390">
        <f>Vlootplan!H29</f>
        <v>1</v>
      </c>
      <c r="K3" s="390">
        <f>Vlootplan!I29</f>
        <v>0</v>
      </c>
      <c r="L3" s="390">
        <f>Vlootplan!J29</f>
        <v>0</v>
      </c>
      <c r="M3" s="390">
        <f>Vlootplan!K29</f>
        <v>2</v>
      </c>
      <c r="N3" s="390">
        <f>Vlootplan!L29</f>
        <v>2</v>
      </c>
      <c r="O3" s="391">
        <f>Vlootplan!M29</f>
        <v>5</v>
      </c>
      <c r="P3" s="390">
        <f>Vlootplan!N29</f>
        <v>2</v>
      </c>
      <c r="Q3" s="390">
        <f>Vlootplan!O29</f>
        <v>2</v>
      </c>
      <c r="R3" s="390">
        <f>Vlootplan!P29</f>
        <v>3</v>
      </c>
      <c r="S3" s="391">
        <f>Vlootplan!Q29</f>
        <v>1</v>
      </c>
      <c r="T3" s="390">
        <f>Vlootplan!R29</f>
        <v>2</v>
      </c>
      <c r="U3" s="391">
        <f>Vlootplan!S29</f>
        <v>1</v>
      </c>
      <c r="V3" s="390">
        <f>Vlootplan!T29</f>
        <v>5</v>
      </c>
      <c r="W3" s="390">
        <f>Vlootplan!U29</f>
        <v>0</v>
      </c>
      <c r="X3" s="392">
        <f>Vlootplan!V29</f>
        <v>0</v>
      </c>
      <c r="Y3" s="508">
        <v>0</v>
      </c>
      <c r="Z3" s="508">
        <v>0</v>
      </c>
      <c r="AA3" s="508">
        <v>0</v>
      </c>
      <c r="AB3" s="394"/>
      <c r="AC3" s="395">
        <f>(($F3+$J3+$K3+$O3+$S3+$U3+$W3)*2)+(($G3+$L3+$M3+$P3+$Q3+$T3+$V3+$X3)*4)+(($H3+$I3+$N3+$R3)*8)</f>
        <v>242</v>
      </c>
    </row>
    <row r="4" spans="1:35" x14ac:dyDescent="0.25">
      <c r="A4" s="654" t="s">
        <v>428</v>
      </c>
      <c r="B4" s="655"/>
      <c r="C4" s="655"/>
      <c r="D4" s="656"/>
      <c r="E4" s="396">
        <f>AVERAGE(F4:AA4)</f>
        <v>10.357142857142858</v>
      </c>
      <c r="F4" s="397">
        <v>8</v>
      </c>
      <c r="G4" s="397">
        <v>12</v>
      </c>
      <c r="H4" s="397">
        <v>9.5</v>
      </c>
      <c r="I4" s="400"/>
      <c r="J4" s="397">
        <v>12</v>
      </c>
      <c r="K4" s="397">
        <v>9.5</v>
      </c>
      <c r="L4" s="397">
        <v>12</v>
      </c>
      <c r="M4" s="397">
        <v>12</v>
      </c>
      <c r="N4" s="397">
        <v>17</v>
      </c>
      <c r="O4" s="398">
        <v>8</v>
      </c>
      <c r="P4" s="399">
        <v>9</v>
      </c>
      <c r="Q4" s="399">
        <v>9.5</v>
      </c>
      <c r="R4" s="399">
        <v>9.5</v>
      </c>
      <c r="S4" s="398"/>
      <c r="T4" s="399"/>
      <c r="U4" s="400"/>
      <c r="V4" s="397">
        <v>8.5</v>
      </c>
      <c r="W4" s="397">
        <v>8.5</v>
      </c>
      <c r="X4" s="401"/>
      <c r="Y4" s="397"/>
      <c r="Z4" s="397"/>
      <c r="AA4" s="397"/>
      <c r="AB4" s="402"/>
      <c r="AC4" s="394"/>
    </row>
    <row r="5" spans="1:35" x14ac:dyDescent="0.25">
      <c r="A5" s="509"/>
      <c r="B5" s="142"/>
      <c r="C5" s="142"/>
      <c r="D5" s="403" t="str">
        <f>IF($W$9=2, "Correctie op vlootplan (+/-)",IF($W$9=1,"-","Eigen aantallen"))</f>
        <v>Correctie op vlootplan (+/-)</v>
      </c>
      <c r="E5" s="404">
        <f>SUM(F5:AA5)</f>
        <v>2</v>
      </c>
      <c r="F5" s="405">
        <v>1</v>
      </c>
      <c r="G5" s="405"/>
      <c r="H5" s="405">
        <v>1</v>
      </c>
      <c r="I5" s="406">
        <v>0</v>
      </c>
      <c r="J5" s="405">
        <v>1</v>
      </c>
      <c r="K5" s="405">
        <v>0</v>
      </c>
      <c r="L5" s="405">
        <v>0</v>
      </c>
      <c r="M5" s="405"/>
      <c r="N5" s="405"/>
      <c r="O5" s="406"/>
      <c r="P5" s="405"/>
      <c r="Q5" s="405"/>
      <c r="R5" s="405"/>
      <c r="S5" s="406"/>
      <c r="T5" s="405">
        <v>-1</v>
      </c>
      <c r="U5" s="406"/>
      <c r="V5" s="405"/>
      <c r="W5" s="405"/>
      <c r="X5" s="407"/>
      <c r="Y5" s="405"/>
      <c r="Z5" s="405"/>
      <c r="AA5" s="405"/>
      <c r="AB5" s="408">
        <f>8+6</f>
        <v>14</v>
      </c>
      <c r="AC5" s="409"/>
    </row>
    <row r="6" spans="1:35" x14ac:dyDescent="0.25">
      <c r="A6" s="654" t="str">
        <f>" Gebruikte aantallen: "&amp;U10</f>
        <v xml:space="preserve"> Gebruikte aantallen: Vlootplan+correctie</v>
      </c>
      <c r="B6" s="655"/>
      <c r="C6" s="655"/>
      <c r="D6" s="656"/>
      <c r="E6" s="410">
        <f>SUM(F6:AA6)</f>
        <v>68</v>
      </c>
      <c r="F6" s="411">
        <f t="shared" ref="F6:M6" si="0">IF($W$9=1,F3,IF($W$9=2,F3+F5,F5))</f>
        <v>26</v>
      </c>
      <c r="G6" s="411">
        <f t="shared" si="0"/>
        <v>9</v>
      </c>
      <c r="H6" s="411">
        <f t="shared" si="0"/>
        <v>7</v>
      </c>
      <c r="I6" s="412">
        <f t="shared" si="0"/>
        <v>0</v>
      </c>
      <c r="J6" s="411">
        <f t="shared" si="0"/>
        <v>2</v>
      </c>
      <c r="K6" s="411">
        <f t="shared" si="0"/>
        <v>0</v>
      </c>
      <c r="L6" s="411">
        <f t="shared" si="0"/>
        <v>0</v>
      </c>
      <c r="M6" s="411">
        <f t="shared" si="0"/>
        <v>2</v>
      </c>
      <c r="N6" s="411">
        <f>IF($W$9=1,N3,IF($W$9=2,N3+N5,N5))</f>
        <v>2</v>
      </c>
      <c r="O6" s="412">
        <f t="shared" ref="O6:AA6" si="1">IF($W$9=1,O3,IF($W$9=2,O3+O5,O5))</f>
        <v>5</v>
      </c>
      <c r="P6" s="411">
        <f t="shared" si="1"/>
        <v>2</v>
      </c>
      <c r="Q6" s="411">
        <f t="shared" si="1"/>
        <v>2</v>
      </c>
      <c r="R6" s="411">
        <f t="shared" si="1"/>
        <v>3</v>
      </c>
      <c r="S6" s="412">
        <f t="shared" si="1"/>
        <v>1</v>
      </c>
      <c r="T6" s="411">
        <f>IF($W$9=1,T3,IF($W$9=2,T3+T5,T5))</f>
        <v>1</v>
      </c>
      <c r="U6" s="412">
        <f t="shared" si="1"/>
        <v>1</v>
      </c>
      <c r="V6" s="411">
        <f t="shared" si="1"/>
        <v>5</v>
      </c>
      <c r="W6" s="411">
        <f t="shared" si="1"/>
        <v>0</v>
      </c>
      <c r="X6" s="413">
        <f t="shared" si="1"/>
        <v>0</v>
      </c>
      <c r="Y6" s="411">
        <f t="shared" si="1"/>
        <v>0</v>
      </c>
      <c r="Z6" s="411">
        <f t="shared" si="1"/>
        <v>0</v>
      </c>
      <c r="AA6" s="411">
        <f t="shared" si="1"/>
        <v>0</v>
      </c>
      <c r="AB6" s="412">
        <f>AB5</f>
        <v>14</v>
      </c>
      <c r="AC6" s="414">
        <f>(($F6+$J6+$K6+$O6+$S6+$U6+$W6)*2)+(($G6+$L6+$M6+$P6+$Q6+$T6+$V6+$X6)*4)+(($H6+$I6+$N6+$R6)*8)+AB6</f>
        <v>264</v>
      </c>
    </row>
    <row r="7" spans="1:35" x14ac:dyDescent="0.25">
      <c r="A7" s="657" t="s">
        <v>429</v>
      </c>
      <c r="B7" s="658"/>
      <c r="C7" s="658"/>
      <c r="D7" s="659"/>
      <c r="E7" s="415">
        <f>SUM(F7:AA7)</f>
        <v>612.5</v>
      </c>
      <c r="F7" s="416">
        <f>F4*F6</f>
        <v>208</v>
      </c>
      <c r="G7" s="416">
        <f>G4*G6</f>
        <v>108</v>
      </c>
      <c r="H7" s="416">
        <f t="shared" ref="H7:AA7" si="2">H4*H6</f>
        <v>66.5</v>
      </c>
      <c r="I7" s="417">
        <f t="shared" si="2"/>
        <v>0</v>
      </c>
      <c r="J7" s="416">
        <f t="shared" si="2"/>
        <v>24</v>
      </c>
      <c r="K7" s="416">
        <f t="shared" si="2"/>
        <v>0</v>
      </c>
      <c r="L7" s="416">
        <f t="shared" si="2"/>
        <v>0</v>
      </c>
      <c r="M7" s="416">
        <f t="shared" si="2"/>
        <v>24</v>
      </c>
      <c r="N7" s="416">
        <f t="shared" si="2"/>
        <v>34</v>
      </c>
      <c r="O7" s="417">
        <f t="shared" si="2"/>
        <v>40</v>
      </c>
      <c r="P7" s="416">
        <f t="shared" si="2"/>
        <v>18</v>
      </c>
      <c r="Q7" s="416">
        <f t="shared" si="2"/>
        <v>19</v>
      </c>
      <c r="R7" s="416">
        <f t="shared" si="2"/>
        <v>28.5</v>
      </c>
      <c r="S7" s="417">
        <f t="shared" si="2"/>
        <v>0</v>
      </c>
      <c r="T7" s="416">
        <f t="shared" si="2"/>
        <v>0</v>
      </c>
      <c r="U7" s="417">
        <f t="shared" si="2"/>
        <v>0</v>
      </c>
      <c r="V7" s="416">
        <f t="shared" si="2"/>
        <v>42.5</v>
      </c>
      <c r="W7" s="416">
        <f t="shared" si="2"/>
        <v>0</v>
      </c>
      <c r="X7" s="418">
        <f t="shared" si="2"/>
        <v>0</v>
      </c>
      <c r="Y7" s="416">
        <f t="shared" si="2"/>
        <v>0</v>
      </c>
      <c r="Z7" s="416">
        <f t="shared" si="2"/>
        <v>0</v>
      </c>
      <c r="AA7" s="416">
        <f t="shared" si="2"/>
        <v>0</v>
      </c>
      <c r="AB7" s="419"/>
      <c r="AC7" s="420"/>
    </row>
    <row r="8" spans="1:35" x14ac:dyDescent="0.25">
      <c r="L8" s="93"/>
      <c r="M8" s="421"/>
      <c r="N8" s="416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</row>
    <row r="9" spans="1:35" x14ac:dyDescent="0.25">
      <c r="D9" s="226" t="s">
        <v>430</v>
      </c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380"/>
      <c r="Q9" s="226" t="s">
        <v>431</v>
      </c>
      <c r="R9" s="227"/>
      <c r="S9" s="227"/>
      <c r="T9" s="227"/>
      <c r="U9" s="227"/>
      <c r="V9" s="380"/>
      <c r="W9" s="423">
        <f>IF($U$10="Vlootplan+correctie", 2,IF($U$10="Vlootplan",1,3))</f>
        <v>2</v>
      </c>
      <c r="X9" s="227"/>
      <c r="Y9" s="227"/>
      <c r="Z9" s="424" t="s">
        <v>432</v>
      </c>
      <c r="AA9" s="227"/>
      <c r="AB9" s="227"/>
      <c r="AC9" s="380"/>
      <c r="AD9" s="422"/>
    </row>
    <row r="10" spans="1:35" x14ac:dyDescent="0.25">
      <c r="D10" s="129"/>
      <c r="E10" s="130"/>
      <c r="F10" s="130"/>
      <c r="G10" s="130"/>
      <c r="H10" s="425" t="s">
        <v>433</v>
      </c>
      <c r="I10" s="426">
        <f>E7</f>
        <v>612.5</v>
      </c>
      <c r="J10" s="427">
        <f>I10</f>
        <v>612.5</v>
      </c>
      <c r="K10" s="129" t="s">
        <v>433</v>
      </c>
      <c r="L10" s="130"/>
      <c r="M10" s="130"/>
      <c r="N10" s="130"/>
      <c r="O10" s="132"/>
      <c r="Q10" s="387"/>
      <c r="R10" s="388"/>
      <c r="S10" s="388"/>
      <c r="T10" s="428" t="s">
        <v>434</v>
      </c>
      <c r="U10" s="660" t="s">
        <v>465</v>
      </c>
      <c r="V10" s="661"/>
      <c r="W10" s="129" t="s">
        <v>467</v>
      </c>
      <c r="X10" s="429"/>
      <c r="Y10" s="429"/>
      <c r="Z10" s="429"/>
      <c r="AA10" s="429"/>
      <c r="AB10" s="429"/>
      <c r="AC10" s="430"/>
      <c r="AD10" s="422"/>
    </row>
    <row r="11" spans="1:35" x14ac:dyDescent="0.25">
      <c r="D11" s="147"/>
      <c r="E11" s="51"/>
      <c r="F11" s="51"/>
      <c r="G11" s="51"/>
      <c r="H11" s="431" t="s">
        <v>475</v>
      </c>
      <c r="I11" s="432">
        <f>U12</f>
        <v>0.8</v>
      </c>
      <c r="J11" s="433">
        <f>G18</f>
        <v>0.75171821305841913</v>
      </c>
      <c r="K11" s="434" t="s">
        <v>435</v>
      </c>
      <c r="L11" s="51"/>
      <c r="M11" s="51"/>
      <c r="N11" s="51"/>
      <c r="O11" s="94"/>
      <c r="Q11" s="129"/>
      <c r="R11" s="130"/>
      <c r="S11" s="130"/>
      <c r="T11" s="435" t="s">
        <v>436</v>
      </c>
      <c r="U11" s="649">
        <v>18</v>
      </c>
      <c r="V11" s="650"/>
      <c r="W11" s="436" t="s">
        <v>437</v>
      </c>
      <c r="X11" s="437"/>
      <c r="Y11" s="437"/>
      <c r="Z11" s="437"/>
      <c r="AA11" s="437"/>
      <c r="AB11" s="437"/>
      <c r="AC11" s="438"/>
    </row>
    <row r="12" spans="1:35" x14ac:dyDescent="0.25">
      <c r="D12" s="147"/>
      <c r="E12" s="51"/>
      <c r="F12" s="51"/>
      <c r="G12" s="51"/>
      <c r="H12" s="431" t="s">
        <v>479</v>
      </c>
      <c r="I12" s="439">
        <f>(I10/I11)</f>
        <v>765.625</v>
      </c>
      <c r="J12" s="440">
        <f>$F$18</f>
        <v>814.80000000000018</v>
      </c>
      <c r="K12" s="147" t="s">
        <v>438</v>
      </c>
      <c r="L12" s="51"/>
      <c r="M12" s="51"/>
      <c r="N12" s="51"/>
      <c r="O12" s="94"/>
      <c r="Q12" s="141"/>
      <c r="R12" s="142"/>
      <c r="S12" s="142"/>
      <c r="T12" s="441" t="s">
        <v>475</v>
      </c>
      <c r="U12" s="442">
        <v>0.8</v>
      </c>
      <c r="V12" s="443"/>
      <c r="W12" s="147" t="s">
        <v>439</v>
      </c>
      <c r="X12" s="51"/>
      <c r="Y12" s="51"/>
      <c r="Z12" s="51"/>
      <c r="AA12" s="51"/>
      <c r="AB12" s="51"/>
      <c r="AC12" s="444"/>
    </row>
    <row r="13" spans="1:35" x14ac:dyDescent="0.25">
      <c r="D13" s="141"/>
      <c r="E13" s="142"/>
      <c r="F13" s="142"/>
      <c r="G13" s="142"/>
      <c r="H13" s="403" t="s">
        <v>440</v>
      </c>
      <c r="I13" s="445">
        <f>$AC$6/$U$11</f>
        <v>14.666666666666666</v>
      </c>
      <c r="J13" s="446">
        <f>D18</f>
        <v>20</v>
      </c>
      <c r="K13" s="141" t="s">
        <v>441</v>
      </c>
      <c r="L13" s="142"/>
      <c r="M13" s="142"/>
      <c r="N13" s="142"/>
      <c r="O13" s="144"/>
      <c r="Q13" s="387"/>
      <c r="R13" s="388"/>
      <c r="S13" s="388"/>
      <c r="T13" s="428" t="s">
        <v>442</v>
      </c>
      <c r="U13" s="447">
        <f>1-U12</f>
        <v>0.19999999999999996</v>
      </c>
      <c r="V13" s="448"/>
      <c r="W13" s="141" t="s">
        <v>476</v>
      </c>
      <c r="X13" s="142"/>
      <c r="Y13" s="142"/>
      <c r="Z13" s="142"/>
      <c r="AA13" s="142"/>
      <c r="AB13" s="142"/>
      <c r="AC13" s="449"/>
    </row>
    <row r="14" spans="1:35" x14ac:dyDescent="0.25">
      <c r="D14" s="51"/>
      <c r="E14" s="51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</row>
    <row r="15" spans="1:35" x14ac:dyDescent="0.25">
      <c r="A15" s="377" t="s">
        <v>443</v>
      </c>
      <c r="B15" s="378"/>
      <c r="C15" s="378"/>
      <c r="D15" s="378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380"/>
    </row>
    <row r="16" spans="1:35" x14ac:dyDescent="0.25">
      <c r="A16" s="450"/>
      <c r="B16" s="451" t="s">
        <v>444</v>
      </c>
      <c r="C16" s="452" t="s">
        <v>445</v>
      </c>
      <c r="D16" s="453" t="s">
        <v>446</v>
      </c>
      <c r="E16" s="454"/>
      <c r="F16" s="455" t="s">
        <v>447</v>
      </c>
      <c r="G16" s="456"/>
      <c r="H16" s="455" t="s">
        <v>448</v>
      </c>
      <c r="I16" s="457" t="s">
        <v>449</v>
      </c>
      <c r="J16" s="458" t="str">
        <f t="shared" ref="J16:AB16" si="3">F2</f>
        <v>1x</v>
      </c>
      <c r="K16" s="458" t="str">
        <f t="shared" si="3"/>
        <v>2x</v>
      </c>
      <c r="L16" s="458" t="str">
        <f t="shared" si="3"/>
        <v>4x+</v>
      </c>
      <c r="M16" s="460" t="str">
        <f t="shared" si="3"/>
        <v>4x</v>
      </c>
      <c r="N16" s="458" t="str">
        <f t="shared" si="3"/>
        <v>2-</v>
      </c>
      <c r="O16" s="458" t="str">
        <f t="shared" si="3"/>
        <v>2+</v>
      </c>
      <c r="P16" s="458" t="str">
        <f t="shared" si="3"/>
        <v>4-</v>
      </c>
      <c r="Q16" s="458" t="str">
        <f t="shared" si="3"/>
        <v>4+</v>
      </c>
      <c r="R16" s="460" t="str">
        <f t="shared" si="3"/>
        <v>8+</v>
      </c>
      <c r="S16" s="458" t="str">
        <f t="shared" si="3"/>
        <v>C1x</v>
      </c>
      <c r="T16" s="458" t="str">
        <f t="shared" si="3"/>
        <v>C2x</v>
      </c>
      <c r="U16" s="458" t="str">
        <f t="shared" si="3"/>
        <v>C2x+</v>
      </c>
      <c r="V16" s="458" t="str">
        <f t="shared" si="3"/>
        <v>C4x+</v>
      </c>
      <c r="W16" s="459" t="str">
        <f t="shared" si="3"/>
        <v>C2+</v>
      </c>
      <c r="X16" s="458" t="str">
        <f t="shared" si="3"/>
        <v>C4+</v>
      </c>
      <c r="Y16" s="459" t="str">
        <f t="shared" si="3"/>
        <v>W1x+</v>
      </c>
      <c r="Z16" s="458" t="str">
        <f t="shared" si="3"/>
        <v>W2x+</v>
      </c>
      <c r="AA16" s="458" t="str">
        <f t="shared" si="3"/>
        <v>W2+</v>
      </c>
      <c r="AB16" s="460" t="str">
        <f t="shared" si="3"/>
        <v>W4+</v>
      </c>
      <c r="AC16" s="458" t="str">
        <f>IF(Y2="","-",Y2)</f>
        <v>-</v>
      </c>
      <c r="AD16" s="458" t="str">
        <f>IF(Z2="","-",Z2)</f>
        <v>-</v>
      </c>
      <c r="AE16" s="460" t="str">
        <f>IF(AA2="","-",AA2)</f>
        <v>-</v>
      </c>
    </row>
    <row r="17" spans="1:31" x14ac:dyDescent="0.25">
      <c r="A17" s="461" t="s">
        <v>450</v>
      </c>
      <c r="B17" s="462" t="s">
        <v>451</v>
      </c>
      <c r="C17" s="463" t="s">
        <v>452</v>
      </c>
      <c r="D17" s="464" t="s">
        <v>453</v>
      </c>
      <c r="E17" s="465" t="s">
        <v>454</v>
      </c>
      <c r="F17" s="466" t="s">
        <v>452</v>
      </c>
      <c r="G17" s="467" t="s">
        <v>455</v>
      </c>
      <c r="H17" s="466" t="s">
        <v>452</v>
      </c>
      <c r="I17" s="465" t="s">
        <v>456</v>
      </c>
      <c r="J17" s="468">
        <f t="shared" ref="J17:AE17" si="4">IF(F6=0,"-",F6-J18)</f>
        <v>0</v>
      </c>
      <c r="K17" s="468">
        <f t="shared" si="4"/>
        <v>0</v>
      </c>
      <c r="L17" s="468">
        <f t="shared" si="4"/>
        <v>0</v>
      </c>
      <c r="M17" s="470" t="str">
        <f t="shared" si="4"/>
        <v>-</v>
      </c>
      <c r="N17" s="468">
        <f t="shared" si="4"/>
        <v>0</v>
      </c>
      <c r="O17" s="468" t="str">
        <f t="shared" si="4"/>
        <v>-</v>
      </c>
      <c r="P17" s="468" t="str">
        <f t="shared" si="4"/>
        <v>-</v>
      </c>
      <c r="Q17" s="468">
        <f t="shared" si="4"/>
        <v>0</v>
      </c>
      <c r="R17" s="470">
        <f t="shared" si="4"/>
        <v>0</v>
      </c>
      <c r="S17" s="468">
        <f t="shared" si="4"/>
        <v>0</v>
      </c>
      <c r="T17" s="468">
        <f t="shared" si="4"/>
        <v>0</v>
      </c>
      <c r="U17" s="468">
        <f t="shared" si="4"/>
        <v>0</v>
      </c>
      <c r="V17" s="468">
        <f t="shared" si="4"/>
        <v>0</v>
      </c>
      <c r="W17" s="469">
        <f t="shared" si="4"/>
        <v>0</v>
      </c>
      <c r="X17" s="468">
        <f t="shared" si="4"/>
        <v>0</v>
      </c>
      <c r="Y17" s="469">
        <f t="shared" si="4"/>
        <v>0</v>
      </c>
      <c r="Z17" s="468">
        <f t="shared" si="4"/>
        <v>0</v>
      </c>
      <c r="AA17" s="468" t="str">
        <f t="shared" si="4"/>
        <v>-</v>
      </c>
      <c r="AB17" s="470" t="str">
        <f t="shared" si="4"/>
        <v>-</v>
      </c>
      <c r="AC17" s="468" t="str">
        <f t="shared" si="4"/>
        <v>-</v>
      </c>
      <c r="AD17" s="468" t="str">
        <f t="shared" si="4"/>
        <v>-</v>
      </c>
      <c r="AE17" s="470" t="str">
        <f t="shared" si="4"/>
        <v>-</v>
      </c>
    </row>
    <row r="18" spans="1:31" x14ac:dyDescent="0.25">
      <c r="A18" s="471"/>
      <c r="B18" s="472"/>
      <c r="C18" s="472"/>
      <c r="D18" s="473">
        <f>SUM(D$19:D$45)</f>
        <v>20</v>
      </c>
      <c r="E18" s="474"/>
      <c r="F18" s="475">
        <f>SUM(F$19:F$45)</f>
        <v>814.80000000000018</v>
      </c>
      <c r="G18" s="476">
        <f>IF(F18=0,"-",H18/F18)</f>
        <v>0.75171821305841913</v>
      </c>
      <c r="H18" s="477">
        <f>SUM(H$19:H$45)</f>
        <v>612.5</v>
      </c>
      <c r="I18" s="478">
        <f>SUM(I$19:I$45)</f>
        <v>68</v>
      </c>
      <c r="J18" s="479">
        <f t="shared" ref="J18:W18" si="5">SUM(J$19:J$48)</f>
        <v>26</v>
      </c>
      <c r="K18" s="393">
        <f t="shared" si="5"/>
        <v>9</v>
      </c>
      <c r="L18" s="393">
        <f t="shared" si="5"/>
        <v>7</v>
      </c>
      <c r="M18" s="480">
        <f t="shared" si="5"/>
        <v>0</v>
      </c>
      <c r="N18" s="393">
        <f t="shared" si="5"/>
        <v>2</v>
      </c>
      <c r="O18" s="393">
        <f t="shared" si="5"/>
        <v>0</v>
      </c>
      <c r="P18" s="393">
        <f t="shared" si="5"/>
        <v>0</v>
      </c>
      <c r="Q18" s="393">
        <f t="shared" si="5"/>
        <v>2</v>
      </c>
      <c r="R18" s="480">
        <f t="shared" si="5"/>
        <v>2</v>
      </c>
      <c r="S18" s="393">
        <f t="shared" si="5"/>
        <v>5</v>
      </c>
      <c r="T18" s="393">
        <f t="shared" si="5"/>
        <v>2</v>
      </c>
      <c r="U18" s="393">
        <f t="shared" si="5"/>
        <v>2</v>
      </c>
      <c r="V18" s="393">
        <f t="shared" si="5"/>
        <v>3</v>
      </c>
      <c r="W18" s="479">
        <f t="shared" si="5"/>
        <v>1</v>
      </c>
      <c r="X18" s="393">
        <f t="shared" ref="X18:AE18" si="6">SUM(X$19:X$48)</f>
        <v>1</v>
      </c>
      <c r="Y18" s="479">
        <f t="shared" si="6"/>
        <v>1</v>
      </c>
      <c r="Z18" s="393">
        <f t="shared" si="6"/>
        <v>5</v>
      </c>
      <c r="AA18" s="393">
        <f t="shared" si="6"/>
        <v>0</v>
      </c>
      <c r="AB18" s="480">
        <f t="shared" si="6"/>
        <v>0</v>
      </c>
      <c r="AC18" s="393">
        <f t="shared" si="6"/>
        <v>0</v>
      </c>
      <c r="AD18" s="393">
        <f t="shared" si="6"/>
        <v>0</v>
      </c>
      <c r="AE18" s="480">
        <f t="shared" si="6"/>
        <v>0</v>
      </c>
    </row>
    <row r="19" spans="1:31" x14ac:dyDescent="0.25">
      <c r="A19" s="481" t="s">
        <v>457</v>
      </c>
      <c r="B19" s="182" t="s">
        <v>458</v>
      </c>
      <c r="C19" s="482">
        <v>27</v>
      </c>
      <c r="D19" s="482"/>
      <c r="E19" s="182">
        <v>4</v>
      </c>
      <c r="F19" s="483">
        <f>($C19-$D19)*$E19</f>
        <v>108</v>
      </c>
      <c r="G19" s="484">
        <f t="shared" ref="G19:G48" si="7">IF(F19=0,0,H19/F19)</f>
        <v>0.7407407407407407</v>
      </c>
      <c r="H19" s="485">
        <f t="shared" ref="H19:H48" si="8">SUMPRODUCT($F$4:$AA$4,$J19:$AE19)</f>
        <v>80</v>
      </c>
      <c r="I19" s="486">
        <f t="shared" ref="I19:I48" si="9">SUM(J19:AE19)</f>
        <v>8</v>
      </c>
      <c r="J19" s="487"/>
      <c r="K19" s="488"/>
      <c r="L19" s="488">
        <v>5</v>
      </c>
      <c r="M19" s="490"/>
      <c r="N19" s="489"/>
      <c r="O19" s="489"/>
      <c r="P19" s="488"/>
      <c r="Q19" s="488">
        <v>2</v>
      </c>
      <c r="R19" s="490"/>
      <c r="S19" s="488"/>
      <c r="T19" s="488"/>
      <c r="U19" s="488"/>
      <c r="V19" s="488"/>
      <c r="W19" s="487"/>
      <c r="X19" s="488"/>
      <c r="Y19" s="487"/>
      <c r="Z19" s="488">
        <v>1</v>
      </c>
      <c r="AA19" s="488"/>
      <c r="AB19" s="490"/>
      <c r="AC19" s="488"/>
      <c r="AD19" s="488"/>
      <c r="AE19" s="490"/>
    </row>
    <row r="20" spans="1:31" x14ac:dyDescent="0.25">
      <c r="A20" s="481" t="s">
        <v>457</v>
      </c>
      <c r="B20" s="182" t="s">
        <v>451</v>
      </c>
      <c r="C20" s="482">
        <f>18.5+5</f>
        <v>23.5</v>
      </c>
      <c r="D20" s="482">
        <v>5</v>
      </c>
      <c r="E20" s="182">
        <v>4</v>
      </c>
      <c r="F20" s="491">
        <f>($C20-$D20)*$E20</f>
        <v>74</v>
      </c>
      <c r="G20" s="492">
        <f t="shared" si="7"/>
        <v>0.71621621621621623</v>
      </c>
      <c r="H20" s="493">
        <f t="shared" si="8"/>
        <v>53</v>
      </c>
      <c r="I20" s="494">
        <f t="shared" si="9"/>
        <v>5</v>
      </c>
      <c r="J20" s="495"/>
      <c r="K20" s="496"/>
      <c r="L20" s="488">
        <v>2</v>
      </c>
      <c r="M20" s="490"/>
      <c r="N20" s="489"/>
      <c r="O20" s="489"/>
      <c r="P20" s="488"/>
      <c r="Q20" s="488"/>
      <c r="R20" s="490">
        <v>2</v>
      </c>
      <c r="S20" s="488"/>
      <c r="T20" s="488"/>
      <c r="U20" s="488"/>
      <c r="V20" s="488"/>
      <c r="W20" s="487"/>
      <c r="X20" s="488"/>
      <c r="Y20" s="487">
        <v>1</v>
      </c>
      <c r="Z20" s="488"/>
      <c r="AA20" s="488"/>
      <c r="AB20" s="490"/>
      <c r="AC20" s="488"/>
      <c r="AD20" s="488"/>
      <c r="AE20" s="490"/>
    </row>
    <row r="21" spans="1:31" x14ac:dyDescent="0.25">
      <c r="A21" s="481" t="s">
        <v>459</v>
      </c>
      <c r="B21" s="182" t="s">
        <v>458</v>
      </c>
      <c r="C21" s="482">
        <v>12</v>
      </c>
      <c r="D21" s="482"/>
      <c r="E21" s="182">
        <v>7</v>
      </c>
      <c r="F21" s="491">
        <f t="shared" ref="F21:F26" si="10">($C21-$D21)*$E21</f>
        <v>84</v>
      </c>
      <c r="G21" s="492">
        <f t="shared" si="7"/>
        <v>0.66666666666666663</v>
      </c>
      <c r="H21" s="493">
        <f t="shared" si="8"/>
        <v>56</v>
      </c>
      <c r="I21" s="494">
        <f t="shared" si="9"/>
        <v>7</v>
      </c>
      <c r="J21" s="487">
        <v>7</v>
      </c>
      <c r="K21" s="488"/>
      <c r="L21" s="488"/>
      <c r="M21" s="490"/>
      <c r="N21" s="489"/>
      <c r="O21" s="489"/>
      <c r="P21" s="488"/>
      <c r="Q21" s="488"/>
      <c r="R21" s="490"/>
      <c r="S21" s="488"/>
      <c r="T21" s="488"/>
      <c r="U21" s="488"/>
      <c r="V21" s="488"/>
      <c r="W21" s="487"/>
      <c r="X21" s="488"/>
      <c r="Y21" s="487"/>
      <c r="Z21" s="488"/>
      <c r="AA21" s="488"/>
      <c r="AB21" s="490"/>
      <c r="AC21" s="488"/>
      <c r="AD21" s="488"/>
      <c r="AE21" s="490"/>
    </row>
    <row r="22" spans="1:31" x14ac:dyDescent="0.25">
      <c r="A22" s="481" t="s">
        <v>459</v>
      </c>
      <c r="B22" s="182" t="s">
        <v>451</v>
      </c>
      <c r="C22" s="482">
        <v>12</v>
      </c>
      <c r="D22" s="482"/>
      <c r="E22" s="182">
        <v>8</v>
      </c>
      <c r="F22" s="491">
        <f t="shared" si="10"/>
        <v>96</v>
      </c>
      <c r="G22" s="492">
        <f t="shared" si="7"/>
        <v>0.66666666666666663</v>
      </c>
      <c r="H22" s="493">
        <f t="shared" si="8"/>
        <v>64</v>
      </c>
      <c r="I22" s="494">
        <f t="shared" si="9"/>
        <v>8</v>
      </c>
      <c r="J22" s="487">
        <v>8</v>
      </c>
      <c r="K22" s="488"/>
      <c r="L22" s="488"/>
      <c r="M22" s="490"/>
      <c r="N22" s="489"/>
      <c r="O22" s="489"/>
      <c r="P22" s="488"/>
      <c r="Q22" s="488"/>
      <c r="R22" s="490"/>
      <c r="S22" s="488"/>
      <c r="T22" s="488"/>
      <c r="U22" s="488"/>
      <c r="V22" s="488"/>
      <c r="W22" s="487"/>
      <c r="X22" s="488"/>
      <c r="Y22" s="487"/>
      <c r="Z22" s="488"/>
      <c r="AA22" s="488"/>
      <c r="AB22" s="490"/>
      <c r="AC22" s="488"/>
      <c r="AD22" s="488"/>
      <c r="AE22" s="490"/>
    </row>
    <row r="23" spans="1:31" x14ac:dyDescent="0.25">
      <c r="A23" s="481" t="s">
        <v>460</v>
      </c>
      <c r="B23" s="182" t="s">
        <v>458</v>
      </c>
      <c r="C23" s="482">
        <v>12</v>
      </c>
      <c r="D23" s="482"/>
      <c r="E23" s="182">
        <v>6</v>
      </c>
      <c r="F23" s="491">
        <f t="shared" si="10"/>
        <v>72</v>
      </c>
      <c r="G23" s="492">
        <f t="shared" si="7"/>
        <v>0.66666666666666663</v>
      </c>
      <c r="H23" s="493">
        <f t="shared" si="8"/>
        <v>48</v>
      </c>
      <c r="I23" s="494">
        <f t="shared" si="9"/>
        <v>6</v>
      </c>
      <c r="J23" s="487">
        <v>1</v>
      </c>
      <c r="K23" s="488"/>
      <c r="L23" s="488"/>
      <c r="M23" s="490"/>
      <c r="N23" s="489"/>
      <c r="O23" s="489"/>
      <c r="P23" s="488"/>
      <c r="Q23" s="488"/>
      <c r="R23" s="490"/>
      <c r="S23" s="488">
        <v>5</v>
      </c>
      <c r="T23" s="488"/>
      <c r="U23" s="488"/>
      <c r="V23" s="488"/>
      <c r="W23" s="487"/>
      <c r="X23" s="488"/>
      <c r="Y23" s="487"/>
      <c r="Z23" s="488"/>
      <c r="AA23" s="488"/>
      <c r="AB23" s="490"/>
      <c r="AC23" s="488"/>
      <c r="AD23" s="488"/>
      <c r="AE23" s="490"/>
    </row>
    <row r="24" spans="1:31" x14ac:dyDescent="0.25">
      <c r="A24" s="481" t="s">
        <v>460</v>
      </c>
      <c r="B24" s="182" t="s">
        <v>451</v>
      </c>
      <c r="C24" s="482">
        <v>12</v>
      </c>
      <c r="D24" s="482"/>
      <c r="E24" s="182">
        <v>6</v>
      </c>
      <c r="F24" s="497">
        <f t="shared" si="10"/>
        <v>72</v>
      </c>
      <c r="G24" s="492">
        <f t="shared" si="7"/>
        <v>0.77777777777777779</v>
      </c>
      <c r="H24" s="493">
        <f t="shared" si="8"/>
        <v>56</v>
      </c>
      <c r="I24" s="494">
        <f t="shared" si="9"/>
        <v>6</v>
      </c>
      <c r="J24" s="487">
        <v>4</v>
      </c>
      <c r="K24" s="488">
        <v>2</v>
      </c>
      <c r="L24" s="488"/>
      <c r="M24" s="490"/>
      <c r="N24" s="489"/>
      <c r="O24" s="489"/>
      <c r="P24" s="488"/>
      <c r="Q24" s="488"/>
      <c r="R24" s="490"/>
      <c r="S24" s="488"/>
      <c r="T24" s="488"/>
      <c r="U24" s="488"/>
      <c r="V24" s="488"/>
      <c r="W24" s="487"/>
      <c r="X24" s="488"/>
      <c r="Y24" s="487"/>
      <c r="Z24" s="488"/>
      <c r="AA24" s="488"/>
      <c r="AB24" s="490"/>
      <c r="AC24" s="488"/>
      <c r="AD24" s="488"/>
      <c r="AE24" s="490"/>
    </row>
    <row r="25" spans="1:31" x14ac:dyDescent="0.25">
      <c r="A25" s="481" t="s">
        <v>461</v>
      </c>
      <c r="B25" s="182" t="s">
        <v>458</v>
      </c>
      <c r="C25" s="482">
        <v>12.3</v>
      </c>
      <c r="D25" s="482"/>
      <c r="E25" s="182">
        <v>4</v>
      </c>
      <c r="F25" s="491">
        <f t="shared" si="10"/>
        <v>49.2</v>
      </c>
      <c r="G25" s="492">
        <f t="shared" si="7"/>
        <v>0.71138211382113814</v>
      </c>
      <c r="H25" s="493">
        <f t="shared" si="8"/>
        <v>35</v>
      </c>
      <c r="I25" s="494">
        <f t="shared" si="9"/>
        <v>4</v>
      </c>
      <c r="J25" s="487">
        <v>1</v>
      </c>
      <c r="K25" s="488"/>
      <c r="L25" s="488"/>
      <c r="M25" s="490"/>
      <c r="N25" s="489"/>
      <c r="O25" s="489"/>
      <c r="P25" s="488"/>
      <c r="Q25" s="488"/>
      <c r="R25" s="490"/>
      <c r="S25" s="488"/>
      <c r="T25" s="488">
        <v>1</v>
      </c>
      <c r="U25" s="488">
        <v>1</v>
      </c>
      <c r="V25" s="488"/>
      <c r="W25" s="487"/>
      <c r="X25" s="488"/>
      <c r="Y25" s="487"/>
      <c r="Z25" s="488">
        <v>1</v>
      </c>
      <c r="AA25" s="488"/>
      <c r="AB25" s="490"/>
      <c r="AC25" s="488"/>
      <c r="AD25" s="488"/>
      <c r="AE25" s="490"/>
    </row>
    <row r="26" spans="1:31" x14ac:dyDescent="0.25">
      <c r="A26" s="481" t="s">
        <v>461</v>
      </c>
      <c r="B26" s="182" t="s">
        <v>451</v>
      </c>
      <c r="C26" s="482">
        <v>12</v>
      </c>
      <c r="D26" s="482"/>
      <c r="E26" s="182">
        <v>4</v>
      </c>
      <c r="F26" s="491">
        <f t="shared" si="10"/>
        <v>48</v>
      </c>
      <c r="G26" s="492">
        <f t="shared" si="7"/>
        <v>0.75</v>
      </c>
      <c r="H26" s="493">
        <f t="shared" si="8"/>
        <v>36</v>
      </c>
      <c r="I26" s="494">
        <f t="shared" si="9"/>
        <v>4</v>
      </c>
      <c r="J26" s="487">
        <v>1</v>
      </c>
      <c r="K26" s="488"/>
      <c r="L26" s="488"/>
      <c r="M26" s="490"/>
      <c r="N26" s="489"/>
      <c r="O26" s="489"/>
      <c r="P26" s="488"/>
      <c r="Q26" s="488"/>
      <c r="R26" s="490"/>
      <c r="S26" s="488"/>
      <c r="T26" s="488">
        <v>1</v>
      </c>
      <c r="U26" s="488">
        <v>1</v>
      </c>
      <c r="V26" s="488">
        <v>1</v>
      </c>
      <c r="W26" s="487"/>
      <c r="X26" s="488"/>
      <c r="Y26" s="487"/>
      <c r="Z26" s="488"/>
      <c r="AA26" s="488"/>
      <c r="AB26" s="490"/>
      <c r="AC26" s="488"/>
      <c r="AD26" s="488"/>
      <c r="AE26" s="490"/>
    </row>
    <row r="27" spans="1:31" x14ac:dyDescent="0.25">
      <c r="A27" s="481" t="s">
        <v>462</v>
      </c>
      <c r="B27" s="182" t="s">
        <v>458</v>
      </c>
      <c r="C27" s="482">
        <v>12.3</v>
      </c>
      <c r="D27" s="482"/>
      <c r="E27" s="182">
        <v>4</v>
      </c>
      <c r="F27" s="491">
        <f t="shared" ref="F27:F48" si="11">C27*E27</f>
        <v>49.2</v>
      </c>
      <c r="G27" s="492">
        <f t="shared" si="7"/>
        <v>0.57926829268292679</v>
      </c>
      <c r="H27" s="493">
        <f t="shared" si="8"/>
        <v>28.5</v>
      </c>
      <c r="I27" s="494">
        <f t="shared" si="9"/>
        <v>4</v>
      </c>
      <c r="J27" s="487">
        <v>1</v>
      </c>
      <c r="K27" s="488">
        <v>1</v>
      </c>
      <c r="L27" s="488"/>
      <c r="M27" s="490"/>
      <c r="N27" s="488"/>
      <c r="O27" s="488"/>
      <c r="P27" s="488"/>
      <c r="Q27" s="488"/>
      <c r="R27" s="490"/>
      <c r="S27" s="488"/>
      <c r="T27" s="488"/>
      <c r="U27" s="488"/>
      <c r="V27" s="488"/>
      <c r="W27" s="487"/>
      <c r="X27" s="488">
        <v>1</v>
      </c>
      <c r="Y27" s="487"/>
      <c r="Z27" s="488">
        <v>1</v>
      </c>
      <c r="AA27" s="488"/>
      <c r="AB27" s="490"/>
      <c r="AC27" s="488"/>
      <c r="AD27" s="488"/>
      <c r="AE27" s="490"/>
    </row>
    <row r="28" spans="1:31" x14ac:dyDescent="0.25">
      <c r="A28" s="481" t="s">
        <v>462</v>
      </c>
      <c r="B28" s="182" t="s">
        <v>451</v>
      </c>
      <c r="C28" s="482">
        <v>12.3</v>
      </c>
      <c r="D28" s="482"/>
      <c r="E28" s="182">
        <v>4</v>
      </c>
      <c r="F28" s="491">
        <f t="shared" si="11"/>
        <v>49.2</v>
      </c>
      <c r="G28" s="492">
        <f>IF(F28=0,0,H28/F28)</f>
        <v>0.68089430894308944</v>
      </c>
      <c r="H28" s="493">
        <f t="shared" si="8"/>
        <v>33.5</v>
      </c>
      <c r="I28" s="494">
        <f t="shared" si="9"/>
        <v>4</v>
      </c>
      <c r="J28" s="487"/>
      <c r="K28" s="488">
        <v>2</v>
      </c>
      <c r="L28" s="488"/>
      <c r="M28" s="490"/>
      <c r="N28" s="488"/>
      <c r="O28" s="488"/>
      <c r="P28" s="488"/>
      <c r="Q28" s="488"/>
      <c r="R28" s="490"/>
      <c r="S28" s="488"/>
      <c r="T28" s="488"/>
      <c r="U28" s="488"/>
      <c r="V28" s="488">
        <v>1</v>
      </c>
      <c r="W28" s="487">
        <v>1</v>
      </c>
      <c r="X28" s="488"/>
      <c r="Y28" s="487"/>
      <c r="Z28" s="488"/>
      <c r="AA28" s="488"/>
      <c r="AB28" s="490"/>
      <c r="AC28" s="488"/>
      <c r="AD28" s="488"/>
      <c r="AE28" s="490"/>
    </row>
    <row r="29" spans="1:31" x14ac:dyDescent="0.25">
      <c r="A29" s="481" t="s">
        <v>463</v>
      </c>
      <c r="B29" s="182" t="s">
        <v>458</v>
      </c>
      <c r="C29" s="482">
        <v>11</v>
      </c>
      <c r="D29" s="482"/>
      <c r="E29" s="182">
        <v>4</v>
      </c>
      <c r="F29" s="491">
        <f t="shared" si="11"/>
        <v>44</v>
      </c>
      <c r="G29" s="492">
        <f t="shared" si="7"/>
        <v>1.0340909090909092</v>
      </c>
      <c r="H29" s="493">
        <f t="shared" si="8"/>
        <v>45.5</v>
      </c>
      <c r="I29" s="494">
        <f t="shared" si="9"/>
        <v>4</v>
      </c>
      <c r="J29" s="487"/>
      <c r="K29" s="488">
        <v>2</v>
      </c>
      <c r="L29" s="488"/>
      <c r="M29" s="490"/>
      <c r="N29" s="488">
        <v>1</v>
      </c>
      <c r="O29" s="488"/>
      <c r="P29" s="488"/>
      <c r="Q29" s="488"/>
      <c r="R29" s="490"/>
      <c r="S29" s="488"/>
      <c r="T29" s="488"/>
      <c r="U29" s="488"/>
      <c r="V29" s="488">
        <v>1</v>
      </c>
      <c r="W29" s="487"/>
      <c r="X29" s="488"/>
      <c r="Y29" s="487"/>
      <c r="Z29" s="488"/>
      <c r="AA29" s="488"/>
      <c r="AB29" s="490"/>
      <c r="AC29" s="488"/>
      <c r="AD29" s="488"/>
      <c r="AE29" s="490"/>
    </row>
    <row r="30" spans="1:31" x14ac:dyDescent="0.25">
      <c r="A30" s="481" t="s">
        <v>463</v>
      </c>
      <c r="B30" s="182" t="s">
        <v>451</v>
      </c>
      <c r="C30" s="482">
        <v>17.3</v>
      </c>
      <c r="D30" s="482"/>
      <c r="E30" s="182">
        <v>4</v>
      </c>
      <c r="F30" s="491">
        <f t="shared" si="11"/>
        <v>69.2</v>
      </c>
      <c r="G30" s="492">
        <f t="shared" si="7"/>
        <v>1.1127167630057804</v>
      </c>
      <c r="H30" s="493">
        <f t="shared" si="8"/>
        <v>77</v>
      </c>
      <c r="I30" s="494">
        <f t="shared" si="9"/>
        <v>8</v>
      </c>
      <c r="J30" s="487">
        <v>3</v>
      </c>
      <c r="K30" s="488">
        <v>2</v>
      </c>
      <c r="L30" s="488"/>
      <c r="M30" s="490"/>
      <c r="N30" s="488">
        <v>1</v>
      </c>
      <c r="O30" s="488"/>
      <c r="P30" s="488"/>
      <c r="Q30" s="488"/>
      <c r="R30" s="490"/>
      <c r="S30" s="488"/>
      <c r="T30" s="488"/>
      <c r="U30" s="488"/>
      <c r="V30" s="488"/>
      <c r="W30" s="487"/>
      <c r="X30" s="488"/>
      <c r="Y30" s="487"/>
      <c r="Z30" s="488">
        <v>2</v>
      </c>
      <c r="AA30" s="488"/>
      <c r="AB30" s="490"/>
      <c r="AC30" s="488"/>
      <c r="AD30" s="488"/>
      <c r="AE30" s="490"/>
    </row>
    <row r="31" spans="1:31" x14ac:dyDescent="0.25">
      <c r="A31" s="481" t="s">
        <v>464</v>
      </c>
      <c r="B31" s="182"/>
      <c r="C31" s="482"/>
      <c r="D31" s="482">
        <v>15</v>
      </c>
      <c r="E31" s="182"/>
      <c r="F31" s="491">
        <f t="shared" si="11"/>
        <v>0</v>
      </c>
      <c r="G31" s="492">
        <f t="shared" si="7"/>
        <v>0</v>
      </c>
      <c r="H31" s="493">
        <f t="shared" si="8"/>
        <v>0</v>
      </c>
      <c r="I31" s="494">
        <f t="shared" si="9"/>
        <v>0</v>
      </c>
      <c r="J31" s="487"/>
      <c r="K31" s="488"/>
      <c r="L31" s="488"/>
      <c r="M31" s="490"/>
      <c r="N31" s="488"/>
      <c r="O31" s="488"/>
      <c r="P31" s="488"/>
      <c r="Q31" s="488"/>
      <c r="R31" s="490"/>
      <c r="S31" s="488"/>
      <c r="T31" s="488"/>
      <c r="U31" s="488"/>
      <c r="V31" s="488"/>
      <c r="W31" s="487"/>
      <c r="X31" s="488"/>
      <c r="Y31" s="487"/>
      <c r="Z31" s="488"/>
      <c r="AA31" s="488"/>
      <c r="AB31" s="490"/>
      <c r="AC31" s="488"/>
      <c r="AD31" s="488"/>
      <c r="AE31" s="490"/>
    </row>
    <row r="32" spans="1:31" x14ac:dyDescent="0.25">
      <c r="A32" s="481"/>
      <c r="B32" s="182"/>
      <c r="C32" s="482"/>
      <c r="D32" s="482"/>
      <c r="E32" s="182"/>
      <c r="F32" s="491">
        <f t="shared" si="11"/>
        <v>0</v>
      </c>
      <c r="G32" s="492">
        <f t="shared" si="7"/>
        <v>0</v>
      </c>
      <c r="H32" s="493">
        <f t="shared" si="8"/>
        <v>0</v>
      </c>
      <c r="I32" s="494">
        <f t="shared" si="9"/>
        <v>0</v>
      </c>
      <c r="J32" s="487"/>
      <c r="K32" s="488"/>
      <c r="L32" s="488"/>
      <c r="M32" s="490"/>
      <c r="N32" s="488"/>
      <c r="O32" s="488"/>
      <c r="P32" s="488"/>
      <c r="Q32" s="488"/>
      <c r="R32" s="490"/>
      <c r="S32" s="488"/>
      <c r="T32" s="488"/>
      <c r="U32" s="488"/>
      <c r="V32" s="488"/>
      <c r="W32" s="487"/>
      <c r="X32" s="488"/>
      <c r="Y32" s="487"/>
      <c r="Z32" s="488"/>
      <c r="AA32" s="488"/>
      <c r="AB32" s="490"/>
      <c r="AC32" s="488"/>
      <c r="AD32" s="488"/>
      <c r="AE32" s="490"/>
    </row>
    <row r="33" spans="1:31" x14ac:dyDescent="0.25">
      <c r="A33" s="481"/>
      <c r="B33" s="182"/>
      <c r="C33" s="482"/>
      <c r="D33" s="482"/>
      <c r="E33" s="182"/>
      <c r="F33" s="491">
        <f t="shared" si="11"/>
        <v>0</v>
      </c>
      <c r="G33" s="492">
        <f t="shared" si="7"/>
        <v>0</v>
      </c>
      <c r="H33" s="493">
        <f t="shared" si="8"/>
        <v>0</v>
      </c>
      <c r="I33" s="494">
        <f t="shared" si="9"/>
        <v>0</v>
      </c>
      <c r="J33" s="487"/>
      <c r="K33" s="488"/>
      <c r="L33" s="488"/>
      <c r="M33" s="490"/>
      <c r="N33" s="488"/>
      <c r="O33" s="488"/>
      <c r="P33" s="488"/>
      <c r="Q33" s="488"/>
      <c r="R33" s="490"/>
      <c r="S33" s="488"/>
      <c r="T33" s="488"/>
      <c r="U33" s="488"/>
      <c r="V33" s="488"/>
      <c r="W33" s="487"/>
      <c r="X33" s="488"/>
      <c r="Y33" s="487"/>
      <c r="Z33" s="488"/>
      <c r="AA33" s="488"/>
      <c r="AB33" s="490"/>
      <c r="AC33" s="488"/>
      <c r="AD33" s="488"/>
      <c r="AE33" s="490"/>
    </row>
    <row r="34" spans="1:31" x14ac:dyDescent="0.25">
      <c r="A34" s="481"/>
      <c r="B34" s="182"/>
      <c r="C34" s="482"/>
      <c r="D34" s="482"/>
      <c r="E34" s="182"/>
      <c r="F34" s="491">
        <f t="shared" si="11"/>
        <v>0</v>
      </c>
      <c r="G34" s="492">
        <f t="shared" si="7"/>
        <v>0</v>
      </c>
      <c r="H34" s="493">
        <f t="shared" si="8"/>
        <v>0</v>
      </c>
      <c r="I34" s="494">
        <f t="shared" si="9"/>
        <v>0</v>
      </c>
      <c r="J34" s="487"/>
      <c r="K34" s="488"/>
      <c r="L34" s="488"/>
      <c r="M34" s="490"/>
      <c r="N34" s="488"/>
      <c r="O34" s="488"/>
      <c r="P34" s="488"/>
      <c r="Q34" s="488"/>
      <c r="R34" s="490"/>
      <c r="S34" s="488"/>
      <c r="T34" s="488"/>
      <c r="U34" s="488"/>
      <c r="V34" s="488"/>
      <c r="W34" s="487"/>
      <c r="X34" s="488"/>
      <c r="Y34" s="487"/>
      <c r="Z34" s="488"/>
      <c r="AA34" s="488"/>
      <c r="AB34" s="490"/>
      <c r="AC34" s="488"/>
      <c r="AD34" s="488"/>
      <c r="AE34" s="490"/>
    </row>
    <row r="35" spans="1:31" x14ac:dyDescent="0.25">
      <c r="A35" s="481"/>
      <c r="B35" s="182"/>
      <c r="C35" s="482"/>
      <c r="D35" s="482"/>
      <c r="E35" s="182"/>
      <c r="F35" s="491">
        <f t="shared" si="11"/>
        <v>0</v>
      </c>
      <c r="G35" s="492">
        <f t="shared" si="7"/>
        <v>0</v>
      </c>
      <c r="H35" s="493">
        <f t="shared" si="8"/>
        <v>0</v>
      </c>
      <c r="I35" s="494">
        <f t="shared" si="9"/>
        <v>0</v>
      </c>
      <c r="J35" s="487"/>
      <c r="K35" s="488"/>
      <c r="L35" s="488"/>
      <c r="M35" s="490"/>
      <c r="N35" s="488"/>
      <c r="O35" s="488"/>
      <c r="P35" s="488"/>
      <c r="Q35" s="488"/>
      <c r="R35" s="490"/>
      <c r="S35" s="488"/>
      <c r="T35" s="488"/>
      <c r="U35" s="488"/>
      <c r="V35" s="488"/>
      <c r="W35" s="487"/>
      <c r="X35" s="488"/>
      <c r="Y35" s="487"/>
      <c r="Z35" s="488"/>
      <c r="AA35" s="488"/>
      <c r="AB35" s="490"/>
      <c r="AC35" s="488"/>
      <c r="AD35" s="488"/>
      <c r="AE35" s="490"/>
    </row>
    <row r="36" spans="1:31" x14ac:dyDescent="0.25">
      <c r="A36" s="481"/>
      <c r="B36" s="182"/>
      <c r="C36" s="482"/>
      <c r="D36" s="482"/>
      <c r="E36" s="182"/>
      <c r="F36" s="491">
        <f t="shared" si="11"/>
        <v>0</v>
      </c>
      <c r="G36" s="492">
        <f t="shared" si="7"/>
        <v>0</v>
      </c>
      <c r="H36" s="493">
        <f t="shared" si="8"/>
        <v>0</v>
      </c>
      <c r="I36" s="494">
        <f t="shared" si="9"/>
        <v>0</v>
      </c>
      <c r="J36" s="487"/>
      <c r="K36" s="488"/>
      <c r="L36" s="488"/>
      <c r="M36" s="490"/>
      <c r="N36" s="488"/>
      <c r="O36" s="488"/>
      <c r="P36" s="488"/>
      <c r="Q36" s="488"/>
      <c r="R36" s="490"/>
      <c r="S36" s="488"/>
      <c r="T36" s="488"/>
      <c r="U36" s="488"/>
      <c r="V36" s="488"/>
      <c r="W36" s="487"/>
      <c r="X36" s="488"/>
      <c r="Y36" s="487"/>
      <c r="Z36" s="488"/>
      <c r="AA36" s="488"/>
      <c r="AB36" s="490"/>
      <c r="AC36" s="488"/>
      <c r="AD36" s="488"/>
      <c r="AE36" s="490"/>
    </row>
    <row r="37" spans="1:31" x14ac:dyDescent="0.25">
      <c r="A37" s="481"/>
      <c r="B37" s="182"/>
      <c r="C37" s="482"/>
      <c r="D37" s="482"/>
      <c r="E37" s="182"/>
      <c r="F37" s="491">
        <f t="shared" si="11"/>
        <v>0</v>
      </c>
      <c r="G37" s="492">
        <f>IF(F37=0,0,H37/F37)</f>
        <v>0</v>
      </c>
      <c r="H37" s="493">
        <f t="shared" si="8"/>
        <v>0</v>
      </c>
      <c r="I37" s="494">
        <f t="shared" si="9"/>
        <v>0</v>
      </c>
      <c r="J37" s="487"/>
      <c r="K37" s="488"/>
      <c r="L37" s="488"/>
      <c r="M37" s="490"/>
      <c r="N37" s="488"/>
      <c r="O37" s="488"/>
      <c r="P37" s="488"/>
      <c r="Q37" s="488"/>
      <c r="R37" s="490"/>
      <c r="S37" s="488"/>
      <c r="T37" s="488"/>
      <c r="U37" s="488"/>
      <c r="V37" s="488"/>
      <c r="W37" s="487"/>
      <c r="X37" s="488"/>
      <c r="Y37" s="487"/>
      <c r="Z37" s="488"/>
      <c r="AA37" s="488"/>
      <c r="AB37" s="490"/>
      <c r="AC37" s="488"/>
      <c r="AD37" s="488"/>
      <c r="AE37" s="490"/>
    </row>
    <row r="38" spans="1:31" x14ac:dyDescent="0.25">
      <c r="A38" s="481"/>
      <c r="B38" s="182"/>
      <c r="C38" s="482"/>
      <c r="D38" s="482"/>
      <c r="E38" s="182"/>
      <c r="F38" s="491">
        <f t="shared" si="11"/>
        <v>0</v>
      </c>
      <c r="G38" s="492">
        <f t="shared" si="7"/>
        <v>0</v>
      </c>
      <c r="H38" s="493">
        <f t="shared" si="8"/>
        <v>0</v>
      </c>
      <c r="I38" s="494">
        <f t="shared" si="9"/>
        <v>0</v>
      </c>
      <c r="J38" s="487"/>
      <c r="K38" s="488"/>
      <c r="L38" s="488"/>
      <c r="M38" s="490"/>
      <c r="N38" s="488"/>
      <c r="O38" s="488"/>
      <c r="P38" s="488"/>
      <c r="Q38" s="488"/>
      <c r="R38" s="490"/>
      <c r="S38" s="488"/>
      <c r="T38" s="488"/>
      <c r="U38" s="488"/>
      <c r="V38" s="488"/>
      <c r="W38" s="487"/>
      <c r="X38" s="488"/>
      <c r="Y38" s="487"/>
      <c r="Z38" s="488"/>
      <c r="AA38" s="488"/>
      <c r="AB38" s="490"/>
      <c r="AC38" s="488"/>
      <c r="AD38" s="488"/>
      <c r="AE38" s="490"/>
    </row>
    <row r="39" spans="1:31" x14ac:dyDescent="0.25">
      <c r="A39" s="481"/>
      <c r="B39" s="182"/>
      <c r="C39" s="482"/>
      <c r="D39" s="482"/>
      <c r="E39" s="182"/>
      <c r="F39" s="491">
        <f t="shared" si="11"/>
        <v>0</v>
      </c>
      <c r="G39" s="492">
        <f t="shared" si="7"/>
        <v>0</v>
      </c>
      <c r="H39" s="493">
        <f t="shared" si="8"/>
        <v>0</v>
      </c>
      <c r="I39" s="494">
        <f t="shared" si="9"/>
        <v>0</v>
      </c>
      <c r="J39" s="487"/>
      <c r="K39" s="488"/>
      <c r="L39" s="488"/>
      <c r="M39" s="490"/>
      <c r="N39" s="488"/>
      <c r="O39" s="488"/>
      <c r="P39" s="488"/>
      <c r="Q39" s="488"/>
      <c r="R39" s="490"/>
      <c r="S39" s="488"/>
      <c r="T39" s="488"/>
      <c r="U39" s="488"/>
      <c r="V39" s="488"/>
      <c r="W39" s="487"/>
      <c r="X39" s="488"/>
      <c r="Y39" s="487"/>
      <c r="Z39" s="488"/>
      <c r="AA39" s="488"/>
      <c r="AB39" s="490"/>
      <c r="AC39" s="488"/>
      <c r="AD39" s="488"/>
      <c r="AE39" s="490"/>
    </row>
    <row r="40" spans="1:31" x14ac:dyDescent="0.25">
      <c r="A40" s="481"/>
      <c r="B40" s="182"/>
      <c r="C40" s="482"/>
      <c r="D40" s="482"/>
      <c r="E40" s="182"/>
      <c r="F40" s="491">
        <f t="shared" si="11"/>
        <v>0</v>
      </c>
      <c r="G40" s="492">
        <f t="shared" si="7"/>
        <v>0</v>
      </c>
      <c r="H40" s="493">
        <f t="shared" si="8"/>
        <v>0</v>
      </c>
      <c r="I40" s="494">
        <f t="shared" si="9"/>
        <v>0</v>
      </c>
      <c r="J40" s="487"/>
      <c r="K40" s="488"/>
      <c r="L40" s="488"/>
      <c r="M40" s="490"/>
      <c r="N40" s="488"/>
      <c r="O40" s="488"/>
      <c r="P40" s="488"/>
      <c r="Q40" s="488"/>
      <c r="R40" s="490"/>
      <c r="S40" s="488"/>
      <c r="T40" s="488"/>
      <c r="U40" s="488"/>
      <c r="V40" s="488"/>
      <c r="W40" s="487"/>
      <c r="X40" s="488"/>
      <c r="Y40" s="487"/>
      <c r="Z40" s="488"/>
      <c r="AA40" s="488"/>
      <c r="AB40" s="490"/>
      <c r="AC40" s="488"/>
      <c r="AD40" s="488"/>
      <c r="AE40" s="490"/>
    </row>
    <row r="41" spans="1:31" x14ac:dyDescent="0.25">
      <c r="A41" s="481"/>
      <c r="B41" s="182"/>
      <c r="C41" s="482"/>
      <c r="D41" s="482"/>
      <c r="E41" s="182"/>
      <c r="F41" s="491">
        <f t="shared" si="11"/>
        <v>0</v>
      </c>
      <c r="G41" s="492">
        <f t="shared" si="7"/>
        <v>0</v>
      </c>
      <c r="H41" s="493">
        <f t="shared" si="8"/>
        <v>0</v>
      </c>
      <c r="I41" s="494">
        <f t="shared" si="9"/>
        <v>0</v>
      </c>
      <c r="J41" s="487"/>
      <c r="K41" s="488"/>
      <c r="L41" s="488"/>
      <c r="M41" s="490"/>
      <c r="N41" s="488"/>
      <c r="O41" s="488"/>
      <c r="P41" s="488"/>
      <c r="Q41" s="488"/>
      <c r="R41" s="490"/>
      <c r="S41" s="488"/>
      <c r="T41" s="488"/>
      <c r="U41" s="488"/>
      <c r="V41" s="488"/>
      <c r="W41" s="487"/>
      <c r="X41" s="488"/>
      <c r="Y41" s="487"/>
      <c r="Z41" s="488"/>
      <c r="AA41" s="488"/>
      <c r="AB41" s="490"/>
      <c r="AC41" s="488"/>
      <c r="AD41" s="488"/>
      <c r="AE41" s="490"/>
    </row>
    <row r="42" spans="1:31" x14ac:dyDescent="0.25">
      <c r="A42" s="481"/>
      <c r="B42" s="182"/>
      <c r="C42" s="482"/>
      <c r="D42" s="482"/>
      <c r="E42" s="182"/>
      <c r="F42" s="491">
        <f t="shared" si="11"/>
        <v>0</v>
      </c>
      <c r="G42" s="492">
        <f t="shared" si="7"/>
        <v>0</v>
      </c>
      <c r="H42" s="493">
        <f t="shared" si="8"/>
        <v>0</v>
      </c>
      <c r="I42" s="494">
        <f t="shared" si="9"/>
        <v>0</v>
      </c>
      <c r="J42" s="487"/>
      <c r="K42" s="488"/>
      <c r="L42" s="488"/>
      <c r="M42" s="490"/>
      <c r="N42" s="488"/>
      <c r="O42" s="488"/>
      <c r="P42" s="488"/>
      <c r="Q42" s="488"/>
      <c r="R42" s="490"/>
      <c r="S42" s="488"/>
      <c r="T42" s="488"/>
      <c r="U42" s="488"/>
      <c r="V42" s="488"/>
      <c r="W42" s="487"/>
      <c r="X42" s="488"/>
      <c r="Y42" s="487"/>
      <c r="Z42" s="488"/>
      <c r="AA42" s="488"/>
      <c r="AB42" s="490"/>
      <c r="AC42" s="488"/>
      <c r="AD42" s="488"/>
      <c r="AE42" s="490"/>
    </row>
    <row r="43" spans="1:31" x14ac:dyDescent="0.25">
      <c r="A43" s="481"/>
      <c r="B43" s="182"/>
      <c r="C43" s="482"/>
      <c r="D43" s="482"/>
      <c r="E43" s="182"/>
      <c r="F43" s="491">
        <f t="shared" si="11"/>
        <v>0</v>
      </c>
      <c r="G43" s="492">
        <f t="shared" si="7"/>
        <v>0</v>
      </c>
      <c r="H43" s="493">
        <f t="shared" si="8"/>
        <v>0</v>
      </c>
      <c r="I43" s="494">
        <f t="shared" si="9"/>
        <v>0</v>
      </c>
      <c r="J43" s="487"/>
      <c r="K43" s="488"/>
      <c r="L43" s="488"/>
      <c r="M43" s="490"/>
      <c r="N43" s="488"/>
      <c r="O43" s="488"/>
      <c r="P43" s="488"/>
      <c r="Q43" s="488"/>
      <c r="R43" s="490"/>
      <c r="S43" s="488"/>
      <c r="T43" s="488"/>
      <c r="U43" s="488"/>
      <c r="V43" s="488"/>
      <c r="W43" s="487"/>
      <c r="X43" s="488"/>
      <c r="Y43" s="487"/>
      <c r="Z43" s="488"/>
      <c r="AA43" s="488"/>
      <c r="AB43" s="490"/>
      <c r="AC43" s="488"/>
      <c r="AD43" s="488"/>
      <c r="AE43" s="490"/>
    </row>
    <row r="44" spans="1:31" x14ac:dyDescent="0.25">
      <c r="A44" s="481"/>
      <c r="B44" s="182"/>
      <c r="C44" s="482"/>
      <c r="D44" s="482"/>
      <c r="E44" s="182"/>
      <c r="F44" s="491">
        <f t="shared" si="11"/>
        <v>0</v>
      </c>
      <c r="G44" s="492">
        <f t="shared" si="7"/>
        <v>0</v>
      </c>
      <c r="H44" s="493">
        <f t="shared" si="8"/>
        <v>0</v>
      </c>
      <c r="I44" s="494">
        <f t="shared" si="9"/>
        <v>0</v>
      </c>
      <c r="J44" s="487"/>
      <c r="K44" s="488"/>
      <c r="L44" s="488"/>
      <c r="M44" s="490"/>
      <c r="N44" s="488"/>
      <c r="O44" s="488"/>
      <c r="P44" s="488"/>
      <c r="Q44" s="488"/>
      <c r="R44" s="490"/>
      <c r="S44" s="488"/>
      <c r="T44" s="488"/>
      <c r="U44" s="488"/>
      <c r="V44" s="488"/>
      <c r="W44" s="487"/>
      <c r="X44" s="488"/>
      <c r="Y44" s="487"/>
      <c r="Z44" s="488"/>
      <c r="AA44" s="488"/>
      <c r="AB44" s="490"/>
      <c r="AC44" s="488"/>
      <c r="AD44" s="488"/>
      <c r="AE44" s="490"/>
    </row>
    <row r="45" spans="1:31" x14ac:dyDescent="0.25">
      <c r="A45" s="481"/>
      <c r="B45" s="182"/>
      <c r="C45" s="482"/>
      <c r="D45" s="482"/>
      <c r="E45" s="182"/>
      <c r="F45" s="491">
        <f t="shared" si="11"/>
        <v>0</v>
      </c>
      <c r="G45" s="492">
        <f t="shared" si="7"/>
        <v>0</v>
      </c>
      <c r="H45" s="493">
        <f t="shared" si="8"/>
        <v>0</v>
      </c>
      <c r="I45" s="494">
        <f t="shared" si="9"/>
        <v>0</v>
      </c>
      <c r="J45" s="487"/>
      <c r="K45" s="488"/>
      <c r="L45" s="488"/>
      <c r="M45" s="490"/>
      <c r="N45" s="488"/>
      <c r="O45" s="488"/>
      <c r="P45" s="488"/>
      <c r="Q45" s="488"/>
      <c r="R45" s="490"/>
      <c r="S45" s="488"/>
      <c r="T45" s="488"/>
      <c r="U45" s="488"/>
      <c r="V45" s="488"/>
      <c r="W45" s="487"/>
      <c r="X45" s="488"/>
      <c r="Y45" s="487"/>
      <c r="Z45" s="488"/>
      <c r="AA45" s="488"/>
      <c r="AB45" s="490"/>
      <c r="AC45" s="488"/>
      <c r="AD45" s="488"/>
      <c r="AE45" s="490"/>
    </row>
    <row r="46" spans="1:31" x14ac:dyDescent="0.25">
      <c r="A46" s="498"/>
      <c r="B46" s="499"/>
      <c r="C46" s="499"/>
      <c r="D46" s="499"/>
      <c r="E46" s="499"/>
      <c r="F46" s="491">
        <f t="shared" si="11"/>
        <v>0</v>
      </c>
      <c r="G46" s="492">
        <f t="shared" si="7"/>
        <v>0</v>
      </c>
      <c r="H46" s="493">
        <f t="shared" si="8"/>
        <v>0</v>
      </c>
      <c r="I46" s="494">
        <f t="shared" si="9"/>
        <v>0</v>
      </c>
      <c r="J46" s="487"/>
      <c r="K46" s="488"/>
      <c r="L46" s="488"/>
      <c r="M46" s="490"/>
      <c r="N46" s="488"/>
      <c r="O46" s="488"/>
      <c r="P46" s="488"/>
      <c r="Q46" s="488"/>
      <c r="R46" s="490"/>
      <c r="S46" s="488"/>
      <c r="T46" s="488"/>
      <c r="U46" s="488"/>
      <c r="V46" s="488"/>
      <c r="W46" s="487"/>
      <c r="X46" s="488"/>
      <c r="Y46" s="487"/>
      <c r="Z46" s="488"/>
      <c r="AA46" s="488"/>
      <c r="AB46" s="490"/>
      <c r="AC46" s="488"/>
      <c r="AD46" s="488"/>
      <c r="AE46" s="490"/>
    </row>
    <row r="47" spans="1:31" x14ac:dyDescent="0.25">
      <c r="A47" s="498"/>
      <c r="B47" s="499"/>
      <c r="C47" s="499"/>
      <c r="D47" s="499"/>
      <c r="E47" s="499"/>
      <c r="F47" s="491">
        <f t="shared" si="11"/>
        <v>0</v>
      </c>
      <c r="G47" s="492">
        <f t="shared" si="7"/>
        <v>0</v>
      </c>
      <c r="H47" s="493">
        <f t="shared" si="8"/>
        <v>0</v>
      </c>
      <c r="I47" s="494">
        <f t="shared" si="9"/>
        <v>0</v>
      </c>
      <c r="J47" s="487"/>
      <c r="K47" s="488"/>
      <c r="L47" s="488"/>
      <c r="M47" s="490"/>
      <c r="N47" s="488"/>
      <c r="O47" s="488"/>
      <c r="P47" s="488"/>
      <c r="Q47" s="488"/>
      <c r="R47" s="490"/>
      <c r="S47" s="488"/>
      <c r="T47" s="488"/>
      <c r="U47" s="488"/>
      <c r="V47" s="488"/>
      <c r="W47" s="487"/>
      <c r="X47" s="488"/>
      <c r="Y47" s="487"/>
      <c r="Z47" s="488"/>
      <c r="AA47" s="488"/>
      <c r="AB47" s="490"/>
      <c r="AC47" s="488"/>
      <c r="AD47" s="488"/>
      <c r="AE47" s="490"/>
    </row>
    <row r="48" spans="1:31" x14ac:dyDescent="0.25">
      <c r="A48" s="500"/>
      <c r="B48" s="501"/>
      <c r="C48" s="501"/>
      <c r="D48" s="501"/>
      <c r="E48" s="501"/>
      <c r="F48" s="502">
        <f t="shared" si="11"/>
        <v>0</v>
      </c>
      <c r="G48" s="503">
        <f t="shared" si="7"/>
        <v>0</v>
      </c>
      <c r="H48" s="510">
        <f t="shared" si="8"/>
        <v>0</v>
      </c>
      <c r="I48" s="504">
        <f t="shared" si="9"/>
        <v>0</v>
      </c>
      <c r="J48" s="505"/>
      <c r="K48" s="506"/>
      <c r="L48" s="506"/>
      <c r="M48" s="507"/>
      <c r="N48" s="506"/>
      <c r="O48" s="506"/>
      <c r="P48" s="506"/>
      <c r="Q48" s="506"/>
      <c r="R48" s="507"/>
      <c r="S48" s="506"/>
      <c r="T48" s="506"/>
      <c r="U48" s="506"/>
      <c r="V48" s="506"/>
      <c r="W48" s="505"/>
      <c r="X48" s="506"/>
      <c r="Y48" s="505"/>
      <c r="Z48" s="506"/>
      <c r="AA48" s="506"/>
      <c r="AB48" s="507"/>
      <c r="AC48" s="506"/>
      <c r="AD48" s="506"/>
      <c r="AE48" s="507"/>
    </row>
  </sheetData>
  <mergeCells count="6">
    <mergeCell ref="U11:V11"/>
    <mergeCell ref="A2:D2"/>
    <mergeCell ref="A4:D4"/>
    <mergeCell ref="A6:D6"/>
    <mergeCell ref="A7:D7"/>
    <mergeCell ref="U10:V10"/>
  </mergeCells>
  <conditionalFormatting sqref="E5:AA5">
    <cfRule type="expression" dxfId="1" priority="5">
      <formula>($W$9=3)</formula>
    </cfRule>
    <cfRule type="expression" dxfId="0" priority="6">
      <formula>($W$9=1)</formula>
    </cfRule>
  </conditionalFormatting>
  <dataValidations count="2">
    <dataValidation type="list" allowBlank="1" showInputMessage="1" showErrorMessage="1" sqref="U10:V10">
      <formula1>"Vlootplan,Vlootplan+correctie,Eigen"</formula1>
    </dataValidation>
    <dataValidation type="list" allowBlank="1" showInputMessage="1" showErrorMessage="1" sqref="B19:B45">
      <formula1>"Links,Rechts"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Lees mij eerst</vt:lpstr>
      <vt:lpstr>Kentallen</vt:lpstr>
      <vt:lpstr>Hulptabel</vt:lpstr>
      <vt:lpstr>Vlootplan</vt:lpstr>
      <vt:lpstr>Investeringsprognose</vt:lpstr>
      <vt:lpstr>Stellinglengte</vt:lpstr>
      <vt:lpstr>Aanschafbudget</vt:lpstr>
      <vt:lpstr>Deler</vt:lpstr>
      <vt:lpstr>jaar</vt:lpstr>
      <vt:lpstr>levensduur</vt:lpstr>
      <vt:lpstr>peiljaar</vt:lpstr>
      <vt:lpstr>Hulptabel!Print_Area</vt:lpstr>
      <vt:lpstr>Kentallen!Print_Area</vt:lpstr>
      <vt:lpstr>Vlootplan!Print_Area</vt:lpstr>
      <vt:lpstr>Hulptabel!Print_Titles</vt:lpstr>
      <vt:lpstr>Investeringsprognose!Print_Titles</vt:lpstr>
      <vt:lpstr>Kentallen!Print_Titles</vt:lpstr>
      <vt:lpstr>Reductie</vt:lpstr>
      <vt:lpstr>Tweedehands</vt:lpstr>
    </vt:vector>
  </TitlesOfParts>
  <Company>Getronics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jn0000409</dc:creator>
  <cp:lastModifiedBy>Jeroen Brinkman</cp:lastModifiedBy>
  <dcterms:created xsi:type="dcterms:W3CDTF">2012-01-07T21:09:42Z</dcterms:created>
  <dcterms:modified xsi:type="dcterms:W3CDTF">2017-06-24T12:02:27Z</dcterms:modified>
</cp:coreProperties>
</file>